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 firstSheet="1" activeTab="3"/>
  </bookViews>
  <sheets>
    <sheet name="Rekapitulace stavby" sheetId="1" r:id="rId1"/>
    <sheet name="000 - vedlejší rozpočtové..." sheetId="2" r:id="rId2"/>
    <sheet name="001 - SO 101 PARKOVIŠTĚ A..." sheetId="3" r:id="rId3"/>
    <sheet name="002 - SO 301 DEŠŤOVÁ KANA..." sheetId="4" r:id="rId4"/>
    <sheet name="003 - SO 401 VEŘEJNÉ OSVĚ..." sheetId="5" r:id="rId5"/>
    <sheet name="Pokyny pro vyplnění" sheetId="6" r:id="rId6"/>
  </sheets>
  <definedNames>
    <definedName name="_xlnm._FilterDatabase" localSheetId="1" hidden="1">'000 - vedlejší rozpočtové...'!$C$77:$K$100</definedName>
    <definedName name="_xlnm._FilterDatabase" localSheetId="2" hidden="1">'001 - SO 101 PARKOVIŠTĚ A...'!$C$85:$K$279</definedName>
    <definedName name="_xlnm._FilterDatabase" localSheetId="3" hidden="1">'002 - SO 301 DEŠŤOVÁ KANA...'!$C$83:$K$188</definedName>
    <definedName name="_xlnm._FilterDatabase" localSheetId="4" hidden="1">'003 - SO 401 VEŘEJNÉ OSVĚ...'!$C$80:$K$149</definedName>
    <definedName name="_xlnm.Print_Titles" localSheetId="1">'000 - vedlejší rozpočtové...'!$77:$77</definedName>
    <definedName name="_xlnm.Print_Titles" localSheetId="2">'001 - SO 101 PARKOVIŠTĚ A...'!$85:$85</definedName>
    <definedName name="_xlnm.Print_Titles" localSheetId="3">'002 - SO 301 DEŠŤOVÁ KANA...'!$83:$83</definedName>
    <definedName name="_xlnm.Print_Titles" localSheetId="4">'003 - SO 401 VEŘEJNÉ OSVĚ...'!$80:$80</definedName>
    <definedName name="_xlnm.Print_Titles" localSheetId="0">'Rekapitulace stavby'!$49:$49</definedName>
    <definedName name="_xlnm.Print_Area" localSheetId="1">'000 - vedlejší rozpočtové...'!$C$4:$J$36,'000 - vedlejší rozpočtové...'!$C$42:$J$59,'000 - vedlejší rozpočtové...'!$C$65:$K$100</definedName>
    <definedName name="_xlnm.Print_Area" localSheetId="2">'001 - SO 101 PARKOVIŠTĚ A...'!$C$4:$J$36,'001 - SO 101 PARKOVIŠTĚ A...'!$C$42:$J$67,'001 - SO 101 PARKOVIŠTĚ A...'!$C$73:$K$279</definedName>
    <definedName name="_xlnm.Print_Area" localSheetId="3">'002 - SO 301 DEŠŤOVÁ KANA...'!$C$4:$J$36,'002 - SO 301 DEŠŤOVÁ KANA...'!$C$42:$J$65,'002 - SO 301 DEŠŤOVÁ KANA...'!$C$71:$K$188</definedName>
    <definedName name="_xlnm.Print_Area" localSheetId="4">'003 - SO 401 VEŘEJNÉ OSVĚ...'!$C$4:$J$36,'003 - SO 401 VEŘEJNÉ OSVĚ...'!$C$42:$J$62,'003 - SO 401 VEŘEJNÉ OSVĚ...'!$C$68:$K$149</definedName>
    <definedName name="_xlnm.Print_Area" localSheetId="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stavby'!$C$39:$AQ$56</definedName>
  </definedNames>
  <calcPr calcId="125725"/>
</workbook>
</file>

<file path=xl/calcChain.xml><?xml version="1.0" encoding="utf-8"?>
<calcChain xmlns="http://schemas.openxmlformats.org/spreadsheetml/2006/main">
  <c r="AY55" i="1"/>
  <c r="AX55"/>
  <c r="BI148" i="5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 s="1"/>
  <c r="BI141"/>
  <c r="BH141"/>
  <c r="BG141"/>
  <c r="BF141"/>
  <c r="T141"/>
  <c r="R141"/>
  <c r="P141"/>
  <c r="BK141"/>
  <c r="J141"/>
  <c r="BE141"/>
  <c r="BI137"/>
  <c r="BH137"/>
  <c r="BG137"/>
  <c r="BF137"/>
  <c r="T137"/>
  <c r="R137"/>
  <c r="P137"/>
  <c r="BK137"/>
  <c r="J137"/>
  <c r="BE137" s="1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 s="1"/>
  <c r="BI129"/>
  <c r="BH129"/>
  <c r="BG129"/>
  <c r="BF129"/>
  <c r="T129"/>
  <c r="R129"/>
  <c r="P129"/>
  <c r="BK129"/>
  <c r="J129"/>
  <c r="BE129"/>
  <c r="BI127"/>
  <c r="BH127"/>
  <c r="BG127"/>
  <c r="BF127"/>
  <c r="T127"/>
  <c r="T126" s="1"/>
  <c r="R127"/>
  <c r="R126"/>
  <c r="P127"/>
  <c r="P126" s="1"/>
  <c r="BK127"/>
  <c r="BK126"/>
  <c r="J126"/>
  <c r="J61" s="1"/>
  <c r="J127"/>
  <c r="BE127"/>
  <c r="BI125"/>
  <c r="BH125"/>
  <c r="BG125"/>
  <c r="BF125"/>
  <c r="T125"/>
  <c r="R125"/>
  <c r="P125"/>
  <c r="BK125"/>
  <c r="J125"/>
  <c r="BE125" s="1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 s="1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 s="1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 s="1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BK97" s="1"/>
  <c r="J104"/>
  <c r="BE104" s="1"/>
  <c r="BI100"/>
  <c r="BH100"/>
  <c r="BG100"/>
  <c r="BF100"/>
  <c r="T100"/>
  <c r="R100"/>
  <c r="P100"/>
  <c r="P97" s="1"/>
  <c r="P96" s="1"/>
  <c r="BK100"/>
  <c r="J100"/>
  <c r="BE100"/>
  <c r="BI98"/>
  <c r="BH98"/>
  <c r="BG98"/>
  <c r="BF98"/>
  <c r="T98"/>
  <c r="T97" s="1"/>
  <c r="R98"/>
  <c r="R97"/>
  <c r="R96" s="1"/>
  <c r="P98"/>
  <c r="BK98"/>
  <c r="J98"/>
  <c r="BE98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/>
  <c r="BI90"/>
  <c r="BH90"/>
  <c r="BG90"/>
  <c r="BF90"/>
  <c r="T90"/>
  <c r="T83" s="1"/>
  <c r="T82" s="1"/>
  <c r="R90"/>
  <c r="P90"/>
  <c r="BK90"/>
  <c r="J90"/>
  <c r="BE90" s="1"/>
  <c r="BI86"/>
  <c r="BH86"/>
  <c r="BG86"/>
  <c r="BF86"/>
  <c r="T86"/>
  <c r="R86"/>
  <c r="P86"/>
  <c r="P83" s="1"/>
  <c r="P82" s="1"/>
  <c r="BK86"/>
  <c r="J86"/>
  <c r="BE86"/>
  <c r="BI84"/>
  <c r="F34" s="1"/>
  <c r="BD55" i="1" s="1"/>
  <c r="BH84" i="5"/>
  <c r="F33" s="1"/>
  <c r="BC55" i="1" s="1"/>
  <c r="BG84" i="5"/>
  <c r="BF84"/>
  <c r="F31" s="1"/>
  <c r="BA55" i="1" s="1"/>
  <c r="T84" i="5"/>
  <c r="R84"/>
  <c r="R83"/>
  <c r="R82"/>
  <c r="R81" s="1"/>
  <c r="P84"/>
  <c r="BK84"/>
  <c r="BK83" s="1"/>
  <c r="BK82" s="1"/>
  <c r="J84"/>
  <c r="BE84" s="1"/>
  <c r="F30" s="1"/>
  <c r="AZ55" i="1" s="1"/>
  <c r="J77" i="5"/>
  <c r="F77"/>
  <c r="F75"/>
  <c r="E73"/>
  <c r="J51"/>
  <c r="F51"/>
  <c r="F49"/>
  <c r="E47"/>
  <c r="J18"/>
  <c r="E18"/>
  <c r="F52" s="1"/>
  <c r="F78"/>
  <c r="J17"/>
  <c r="J12"/>
  <c r="J49" s="1"/>
  <c r="J75"/>
  <c r="E7"/>
  <c r="E71"/>
  <c r="E45"/>
  <c r="AY54" i="1"/>
  <c r="AX54"/>
  <c r="BI188" i="4"/>
  <c r="BH188"/>
  <c r="BG188"/>
  <c r="BF188"/>
  <c r="T188"/>
  <c r="T187"/>
  <c r="R188"/>
  <c r="R187"/>
  <c r="P188"/>
  <c r="P187"/>
  <c r="BK188"/>
  <c r="BK187"/>
  <c r="J187"/>
  <c r="J64" s="1"/>
  <c r="J188"/>
  <c r="BE188" s="1"/>
  <c r="BI183"/>
  <c r="BH183"/>
  <c r="BG183"/>
  <c r="BF183"/>
  <c r="T183"/>
  <c r="T182"/>
  <c r="R183"/>
  <c r="R182"/>
  <c r="P183"/>
  <c r="P182"/>
  <c r="BK183"/>
  <c r="BK182"/>
  <c r="J182"/>
  <c r="J63" s="1"/>
  <c r="J183"/>
  <c r="BE183" s="1"/>
  <c r="BI179"/>
  <c r="BH179"/>
  <c r="BG179"/>
  <c r="BF179"/>
  <c r="T179"/>
  <c r="R179"/>
  <c r="P179"/>
  <c r="BK179"/>
  <c r="J179"/>
  <c r="BE179" s="1"/>
  <c r="BI175"/>
  <c r="BH175"/>
  <c r="BG175"/>
  <c r="BF175"/>
  <c r="T175"/>
  <c r="R175"/>
  <c r="P175"/>
  <c r="P165" s="1"/>
  <c r="BK175"/>
  <c r="J175"/>
  <c r="BE175"/>
  <c r="BI172"/>
  <c r="BH172"/>
  <c r="BG172"/>
  <c r="BF172"/>
  <c r="T172"/>
  <c r="T165" s="1"/>
  <c r="R172"/>
  <c r="P172"/>
  <c r="BK172"/>
  <c r="J172"/>
  <c r="BE172"/>
  <c r="BI166"/>
  <c r="BH166"/>
  <c r="BG166"/>
  <c r="BF166"/>
  <c r="T166"/>
  <c r="R166"/>
  <c r="R165"/>
  <c r="P166"/>
  <c r="BK166"/>
  <c r="BK165"/>
  <c r="J165" s="1"/>
  <c r="J62" s="1"/>
  <c r="J166"/>
  <c r="BE166"/>
  <c r="BI162"/>
  <c r="BH162"/>
  <c r="BG162"/>
  <c r="BF162"/>
  <c r="T162"/>
  <c r="T161"/>
  <c r="R162"/>
  <c r="R161"/>
  <c r="P162"/>
  <c r="P161"/>
  <c r="BK162"/>
  <c r="BK161"/>
  <c r="J161" s="1"/>
  <c r="J61" s="1"/>
  <c r="J162"/>
  <c r="BE162"/>
  <c r="BI158"/>
  <c r="BH158"/>
  <c r="BG158"/>
  <c r="BF158"/>
  <c r="T158"/>
  <c r="T157"/>
  <c r="R158"/>
  <c r="R157"/>
  <c r="P158"/>
  <c r="P157"/>
  <c r="BK158"/>
  <c r="BK157"/>
  <c r="J157" s="1"/>
  <c r="J60" s="1"/>
  <c r="J158"/>
  <c r="BE158"/>
  <c r="BI152"/>
  <c r="BH152"/>
  <c r="BG152"/>
  <c r="BF152"/>
  <c r="T152"/>
  <c r="R152"/>
  <c r="P152"/>
  <c r="P145" s="1"/>
  <c r="BK152"/>
  <c r="J152"/>
  <c r="BE152"/>
  <c r="BI149"/>
  <c r="BH149"/>
  <c r="BG149"/>
  <c r="BF149"/>
  <c r="T149"/>
  <c r="T145" s="1"/>
  <c r="R149"/>
  <c r="P149"/>
  <c r="BK149"/>
  <c r="J149"/>
  <c r="BE149"/>
  <c r="BI146"/>
  <c r="BH146"/>
  <c r="BG146"/>
  <c r="BF146"/>
  <c r="T146"/>
  <c r="R146"/>
  <c r="R145"/>
  <c r="P146"/>
  <c r="BK146"/>
  <c r="BK145"/>
  <c r="J145" s="1"/>
  <c r="J59" s="1"/>
  <c r="J146"/>
  <c r="BE146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7"/>
  <c r="BH107"/>
  <c r="BG107"/>
  <c r="BF107"/>
  <c r="T107"/>
  <c r="R107"/>
  <c r="P107"/>
  <c r="BK107"/>
  <c r="J107"/>
  <c r="BE107" s="1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F32" s="1"/>
  <c r="BB54" i="1" s="1"/>
  <c r="BF87" i="4"/>
  <c r="T87"/>
  <c r="T86"/>
  <c r="T85" s="1"/>
  <c r="T84" s="1"/>
  <c r="R87"/>
  <c r="R86"/>
  <c r="R85" s="1"/>
  <c r="R84" s="1"/>
  <c r="P87"/>
  <c r="P86"/>
  <c r="P85" s="1"/>
  <c r="P84" s="1"/>
  <c r="AU54" i="1" s="1"/>
  <c r="BK87" i="4"/>
  <c r="BK86" s="1"/>
  <c r="J87"/>
  <c r="BE87" s="1"/>
  <c r="J80"/>
  <c r="F80"/>
  <c r="F78"/>
  <c r="E76"/>
  <c r="J51"/>
  <c r="F51"/>
  <c r="F49"/>
  <c r="E47"/>
  <c r="J18"/>
  <c r="E18"/>
  <c r="F52" s="1"/>
  <c r="J17"/>
  <c r="J12"/>
  <c r="J49" s="1"/>
  <c r="E7"/>
  <c r="E45" s="1"/>
  <c r="E74"/>
  <c r="AY53" i="1"/>
  <c r="AX53"/>
  <c r="BI277" i="3"/>
  <c r="BH277"/>
  <c r="BG277"/>
  <c r="BF277"/>
  <c r="T277"/>
  <c r="T276" s="1"/>
  <c r="T275" s="1"/>
  <c r="R277"/>
  <c r="R276"/>
  <c r="R275" s="1"/>
  <c r="P277"/>
  <c r="P276"/>
  <c r="P275"/>
  <c r="BK277"/>
  <c r="BK276"/>
  <c r="J276"/>
  <c r="BK275"/>
  <c r="J275" s="1"/>
  <c r="J65" s="1"/>
  <c r="J277"/>
  <c r="BE277"/>
  <c r="J66"/>
  <c r="BI274"/>
  <c r="BH274"/>
  <c r="BG274"/>
  <c r="BF274"/>
  <c r="T274"/>
  <c r="T273"/>
  <c r="R274"/>
  <c r="R273" s="1"/>
  <c r="P274"/>
  <c r="P273"/>
  <c r="BK274"/>
  <c r="BK273" s="1"/>
  <c r="J273" s="1"/>
  <c r="J64" s="1"/>
  <c r="J274"/>
  <c r="BE274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 s="1"/>
  <c r="BI267"/>
  <c r="BH267"/>
  <c r="BG267"/>
  <c r="BF267"/>
  <c r="T267"/>
  <c r="R267"/>
  <c r="P267"/>
  <c r="P264" s="1"/>
  <c r="BK267"/>
  <c r="J267"/>
  <c r="BE267"/>
  <c r="BI266"/>
  <c r="BH266"/>
  <c r="BG266"/>
  <c r="BF266"/>
  <c r="T266"/>
  <c r="T264" s="1"/>
  <c r="R266"/>
  <c r="P266"/>
  <c r="BK266"/>
  <c r="J266"/>
  <c r="BE266" s="1"/>
  <c r="BI265"/>
  <c r="BH265"/>
  <c r="BG265"/>
  <c r="BF265"/>
  <c r="T265"/>
  <c r="R265"/>
  <c r="R264" s="1"/>
  <c r="P265"/>
  <c r="BK265"/>
  <c r="BK264" s="1"/>
  <c r="J264" s="1"/>
  <c r="J63" s="1"/>
  <c r="J265"/>
  <c r="BE265"/>
  <c r="BI263"/>
  <c r="BH263"/>
  <c r="BG263"/>
  <c r="BF263"/>
  <c r="T263"/>
  <c r="R263"/>
  <c r="P263"/>
  <c r="BK263"/>
  <c r="J263"/>
  <c r="BE263"/>
  <c r="BI259"/>
  <c r="BH259"/>
  <c r="BG259"/>
  <c r="BF259"/>
  <c r="T259"/>
  <c r="R259"/>
  <c r="P259"/>
  <c r="BK259"/>
  <c r="J259"/>
  <c r="BE259" s="1"/>
  <c r="BI257"/>
  <c r="BH257"/>
  <c r="BG257"/>
  <c r="BF257"/>
  <c r="T257"/>
  <c r="R257"/>
  <c r="P257"/>
  <c r="BK257"/>
  <c r="J257"/>
  <c r="BE257"/>
  <c r="BI254"/>
  <c r="BH254"/>
  <c r="BG254"/>
  <c r="BF254"/>
  <c r="T254"/>
  <c r="R254"/>
  <c r="P254"/>
  <c r="BK254"/>
  <c r="J254"/>
  <c r="BE254" s="1"/>
  <c r="BI251"/>
  <c r="BH251"/>
  <c r="BG251"/>
  <c r="BF251"/>
  <c r="T251"/>
  <c r="R251"/>
  <c r="P251"/>
  <c r="BK251"/>
  <c r="J251"/>
  <c r="BE251"/>
  <c r="BI249"/>
  <c r="BH249"/>
  <c r="BG249"/>
  <c r="BF249"/>
  <c r="T249"/>
  <c r="R249"/>
  <c r="P249"/>
  <c r="BK249"/>
  <c r="J249"/>
  <c r="BE249" s="1"/>
  <c r="BI245"/>
  <c r="BH245"/>
  <c r="BG245"/>
  <c r="BF245"/>
  <c r="T245"/>
  <c r="R245"/>
  <c r="P245"/>
  <c r="BK245"/>
  <c r="J245"/>
  <c r="BE245"/>
  <c r="BI240"/>
  <c r="BH240"/>
  <c r="BG240"/>
  <c r="BF240"/>
  <c r="T240"/>
  <c r="R240"/>
  <c r="P240"/>
  <c r="BK240"/>
  <c r="J240"/>
  <c r="BE240" s="1"/>
  <c r="BI236"/>
  <c r="BH236"/>
  <c r="BG236"/>
  <c r="BF236"/>
  <c r="T236"/>
  <c r="R236"/>
  <c r="P236"/>
  <c r="BK236"/>
  <c r="J236"/>
  <c r="BE236"/>
  <c r="BI233"/>
  <c r="BH233"/>
  <c r="BG233"/>
  <c r="BF233"/>
  <c r="T233"/>
  <c r="R233"/>
  <c r="P233"/>
  <c r="BK233"/>
  <c r="J233"/>
  <c r="BE233" s="1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 s="1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 s="1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 s="1"/>
  <c r="BI221"/>
  <c r="BH221"/>
  <c r="BG221"/>
  <c r="BF221"/>
  <c r="T221"/>
  <c r="R221"/>
  <c r="P221"/>
  <c r="P218" s="1"/>
  <c r="BK221"/>
  <c r="J221"/>
  <c r="BE221"/>
  <c r="BI220"/>
  <c r="BH220"/>
  <c r="BG220"/>
  <c r="BF220"/>
  <c r="T220"/>
  <c r="T218" s="1"/>
  <c r="R220"/>
  <c r="P220"/>
  <c r="BK220"/>
  <c r="J220"/>
  <c r="BE220" s="1"/>
  <c r="BI219"/>
  <c r="BH219"/>
  <c r="BG219"/>
  <c r="BF219"/>
  <c r="T219"/>
  <c r="R219"/>
  <c r="R218" s="1"/>
  <c r="P219"/>
  <c r="BK219"/>
  <c r="BK218" s="1"/>
  <c r="J218" s="1"/>
  <c r="J62" s="1"/>
  <c r="J219"/>
  <c r="BE219"/>
  <c r="BI213"/>
  <c r="BH213"/>
  <c r="BG213"/>
  <c r="BF213"/>
  <c r="T213"/>
  <c r="R213"/>
  <c r="P213"/>
  <c r="BK213"/>
  <c r="J213"/>
  <c r="BE213"/>
  <c r="BI208"/>
  <c r="BH208"/>
  <c r="BG208"/>
  <c r="BF208"/>
  <c r="T208"/>
  <c r="R208"/>
  <c r="P208"/>
  <c r="BK208"/>
  <c r="J208"/>
  <c r="BE208" s="1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 s="1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 s="1"/>
  <c r="BI198"/>
  <c r="BH198"/>
  <c r="BG198"/>
  <c r="BF198"/>
  <c r="T198"/>
  <c r="R198"/>
  <c r="P198"/>
  <c r="P192" s="1"/>
  <c r="BK198"/>
  <c r="J198"/>
  <c r="BE198"/>
  <c r="BI195"/>
  <c r="BH195"/>
  <c r="BG195"/>
  <c r="BF195"/>
  <c r="T195"/>
  <c r="T192" s="1"/>
  <c r="R195"/>
  <c r="P195"/>
  <c r="BK195"/>
  <c r="J195"/>
  <c r="BE195" s="1"/>
  <c r="BI193"/>
  <c r="BH193"/>
  <c r="BG193"/>
  <c r="BF193"/>
  <c r="T193"/>
  <c r="R193"/>
  <c r="R192" s="1"/>
  <c r="P193"/>
  <c r="BK193"/>
  <c r="BK192" s="1"/>
  <c r="J192" s="1"/>
  <c r="J61" s="1"/>
  <c r="J193"/>
  <c r="BE193"/>
  <c r="BI190"/>
  <c r="BH190"/>
  <c r="BG190"/>
  <c r="BF190"/>
  <c r="T190"/>
  <c r="T189"/>
  <c r="R190"/>
  <c r="R189" s="1"/>
  <c r="P190"/>
  <c r="P189"/>
  <c r="BK190"/>
  <c r="BK189" s="1"/>
  <c r="J189" s="1"/>
  <c r="J60" s="1"/>
  <c r="J190"/>
  <c r="BE190"/>
  <c r="BI186"/>
  <c r="BH186"/>
  <c r="BG186"/>
  <c r="BF186"/>
  <c r="T186"/>
  <c r="R186"/>
  <c r="P186"/>
  <c r="P180" s="1"/>
  <c r="BK186"/>
  <c r="J186"/>
  <c r="BE186"/>
  <c r="BI184"/>
  <c r="BH184"/>
  <c r="BG184"/>
  <c r="BF184"/>
  <c r="T184"/>
  <c r="T180" s="1"/>
  <c r="R184"/>
  <c r="P184"/>
  <c r="BK184"/>
  <c r="J184"/>
  <c r="BE184" s="1"/>
  <c r="BI181"/>
  <c r="BH181"/>
  <c r="BG181"/>
  <c r="BF181"/>
  <c r="T181"/>
  <c r="R181"/>
  <c r="R180" s="1"/>
  <c r="P181"/>
  <c r="BK181"/>
  <c r="BK180" s="1"/>
  <c r="J180" s="1"/>
  <c r="J59" s="1"/>
  <c r="J181"/>
  <c r="BE181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 s="1"/>
  <c r="BI173"/>
  <c r="BH173"/>
  <c r="BG173"/>
  <c r="BF173"/>
  <c r="T173"/>
  <c r="R173"/>
  <c r="P173"/>
  <c r="BK173"/>
  <c r="J173"/>
  <c r="BE173"/>
  <c r="BI167"/>
  <c r="BH167"/>
  <c r="BG167"/>
  <c r="BF167"/>
  <c r="T167"/>
  <c r="R167"/>
  <c r="P167"/>
  <c r="BK167"/>
  <c r="J167"/>
  <c r="BE167" s="1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 s="1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 s="1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 s="1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 s="1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 s="1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 s="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 s="1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 s="1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 s="1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 s="1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 s="1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 s="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 s="1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 s="1"/>
  <c r="BI94"/>
  <c r="BH94"/>
  <c r="F33" s="1"/>
  <c r="BC53" i="1" s="1"/>
  <c r="BG94" i="3"/>
  <c r="BF94"/>
  <c r="T94"/>
  <c r="R94"/>
  <c r="P94"/>
  <c r="BK94"/>
  <c r="J94"/>
  <c r="BE94"/>
  <c r="BI92"/>
  <c r="F34" s="1"/>
  <c r="BD53" i="1" s="1"/>
  <c r="BH92" i="3"/>
  <c r="BG92"/>
  <c r="BF92"/>
  <c r="T92"/>
  <c r="R92"/>
  <c r="P92"/>
  <c r="BK92"/>
  <c r="BK88" s="1"/>
  <c r="J92"/>
  <c r="BE92" s="1"/>
  <c r="BI89"/>
  <c r="BH89"/>
  <c r="BG89"/>
  <c r="F32" s="1"/>
  <c r="BB53" i="1" s="1"/>
  <c r="BF89" i="3"/>
  <c r="F31" s="1"/>
  <c r="BA53" i="1" s="1"/>
  <c r="J31" i="3"/>
  <c r="AW53" i="1" s="1"/>
  <c r="T89" i="3"/>
  <c r="T88" s="1"/>
  <c r="T87" s="1"/>
  <c r="R89"/>
  <c r="R88" s="1"/>
  <c r="P89"/>
  <c r="P88" s="1"/>
  <c r="P87" s="1"/>
  <c r="P86" s="1"/>
  <c r="AU53" i="1" s="1"/>
  <c r="BK89" i="3"/>
  <c r="J89"/>
  <c r="BE89"/>
  <c r="J82"/>
  <c r="F82"/>
  <c r="F80"/>
  <c r="E78"/>
  <c r="J51"/>
  <c r="F51"/>
  <c r="F49"/>
  <c r="E47"/>
  <c r="J18"/>
  <c r="E18"/>
  <c r="F83"/>
  <c r="F52"/>
  <c r="J17"/>
  <c r="J12"/>
  <c r="J80"/>
  <c r="J49"/>
  <c r="E7"/>
  <c r="E45" s="1"/>
  <c r="AY52" i="1"/>
  <c r="AX52"/>
  <c r="BI100" i="2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F33" s="1"/>
  <c r="BC52" i="1" s="1"/>
  <c r="BG83" i="2"/>
  <c r="BF83"/>
  <c r="T83"/>
  <c r="T80" s="1"/>
  <c r="T79" s="1"/>
  <c r="T78" s="1"/>
  <c r="R83"/>
  <c r="R80" s="1"/>
  <c r="R79" s="1"/>
  <c r="R78" s="1"/>
  <c r="P83"/>
  <c r="BK83"/>
  <c r="J83"/>
  <c r="BE83"/>
  <c r="BI82"/>
  <c r="BH82"/>
  <c r="BG82"/>
  <c r="F32" s="1"/>
  <c r="BB52" i="1" s="1"/>
  <c r="BF82" i="2"/>
  <c r="T82"/>
  <c r="R82"/>
  <c r="P82"/>
  <c r="P80" s="1"/>
  <c r="P79" s="1"/>
  <c r="P78" s="1"/>
  <c r="AU52" i="1" s="1"/>
  <c r="BK82" i="2"/>
  <c r="BK80" s="1"/>
  <c r="J82"/>
  <c r="BE82"/>
  <c r="BI81"/>
  <c r="F34"/>
  <c r="BD52" i="1" s="1"/>
  <c r="BH81" i="2"/>
  <c r="BG81"/>
  <c r="BF81"/>
  <c r="F31" s="1"/>
  <c r="BA52" i="1" s="1"/>
  <c r="T81" i="2"/>
  <c r="R81"/>
  <c r="P81"/>
  <c r="BK81"/>
  <c r="J81"/>
  <c r="BE81" s="1"/>
  <c r="J74"/>
  <c r="F74"/>
  <c r="F72"/>
  <c r="E70"/>
  <c r="J51"/>
  <c r="F51"/>
  <c r="F49"/>
  <c r="E47"/>
  <c r="J18"/>
  <c r="E18"/>
  <c r="F75"/>
  <c r="F52"/>
  <c r="J17"/>
  <c r="J12"/>
  <c r="J72"/>
  <c r="J49"/>
  <c r="E7"/>
  <c r="E68"/>
  <c r="E45"/>
  <c r="AS51" i="1"/>
  <c r="L47"/>
  <c r="AM46"/>
  <c r="L46"/>
  <c r="AM44"/>
  <c r="L44"/>
  <c r="L42"/>
  <c r="L41"/>
  <c r="F31" i="4" l="1"/>
  <c r="BA54" i="1" s="1"/>
  <c r="BA51" s="1"/>
  <c r="W27" s="1"/>
  <c r="F32" i="5"/>
  <c r="BB55" i="1" s="1"/>
  <c r="J31" i="5"/>
  <c r="AW55" i="1" s="1"/>
  <c r="J31" i="4"/>
  <c r="AW54" i="1" s="1"/>
  <c r="BB51"/>
  <c r="W28" s="1"/>
  <c r="F34" i="4"/>
  <c r="BD54" i="1" s="1"/>
  <c r="BD51" s="1"/>
  <c r="W30" s="1"/>
  <c r="F30" i="4"/>
  <c r="AZ54" i="1" s="1"/>
  <c r="F33" i="4"/>
  <c r="BC54" i="1" s="1"/>
  <c r="BC51" s="1"/>
  <c r="J30" i="4"/>
  <c r="AV54" i="1" s="1"/>
  <c r="J97" i="5"/>
  <c r="J60" s="1"/>
  <c r="BK96"/>
  <c r="J96" s="1"/>
  <c r="J59" s="1"/>
  <c r="J30"/>
  <c r="AV55" i="1" s="1"/>
  <c r="T81" i="5"/>
  <c r="T96"/>
  <c r="BK85" i="4"/>
  <c r="J86"/>
  <c r="J58" s="1"/>
  <c r="J30" i="2"/>
  <c r="AV52" i="1" s="1"/>
  <c r="AT52" s="1"/>
  <c r="F30" i="2"/>
  <c r="AZ52" i="1" s="1"/>
  <c r="BK79" i="2"/>
  <c r="J80"/>
  <c r="J58" s="1"/>
  <c r="J88" i="3"/>
  <c r="J58" s="1"/>
  <c r="BK87"/>
  <c r="J82" i="5"/>
  <c r="J57" s="1"/>
  <c r="BK81"/>
  <c r="J81" s="1"/>
  <c r="T86" i="3"/>
  <c r="F30"/>
  <c r="AZ53" i="1" s="1"/>
  <c r="R87" i="3"/>
  <c r="R86" s="1"/>
  <c r="P81" i="5"/>
  <c r="AU55" i="1" s="1"/>
  <c r="AU51" s="1"/>
  <c r="J31" i="2"/>
  <c r="AW52" i="1" s="1"/>
  <c r="E76" i="3"/>
  <c r="J30"/>
  <c r="AV53" i="1" s="1"/>
  <c r="AT53" s="1"/>
  <c r="J78" i="4"/>
  <c r="F81"/>
  <c r="J83" i="5"/>
  <c r="J58" s="1"/>
  <c r="AT55" i="1" l="1"/>
  <c r="AT54"/>
  <c r="AW51"/>
  <c r="AK27" s="1"/>
  <c r="AX51"/>
  <c r="AZ51"/>
  <c r="W26" s="1"/>
  <c r="BK86" i="3"/>
  <c r="J86" s="1"/>
  <c r="J87"/>
  <c r="J57" s="1"/>
  <c r="BK84" i="4"/>
  <c r="J84" s="1"/>
  <c r="J85"/>
  <c r="J57" s="1"/>
  <c r="BK78" i="2"/>
  <c r="J78" s="1"/>
  <c r="J79"/>
  <c r="J57" s="1"/>
  <c r="W29" i="1"/>
  <c r="AY51"/>
  <c r="J27" i="5"/>
  <c r="J56"/>
  <c r="AV51" i="1" l="1"/>
  <c r="AT51" s="1"/>
  <c r="J27" i="2"/>
  <c r="J56"/>
  <c r="J56" i="4"/>
  <c r="J27"/>
  <c r="J27" i="3"/>
  <c r="J56"/>
  <c r="J36" i="5"/>
  <c r="AG55" i="1"/>
  <c r="AN55" s="1"/>
  <c r="AK26" l="1"/>
  <c r="AG52"/>
  <c r="J36" i="2"/>
  <c r="J36" i="4"/>
  <c r="AG54" i="1"/>
  <c r="AN54" s="1"/>
  <c r="J36" i="3"/>
  <c r="AG53" i="1"/>
  <c r="AN53" s="1"/>
  <c r="AG51" l="1"/>
  <c r="AN52"/>
  <c r="AK23" l="1"/>
  <c r="AK32" s="1"/>
  <c r="AN51"/>
</calcChain>
</file>

<file path=xl/sharedStrings.xml><?xml version="1.0" encoding="utf-8"?>
<sst xmlns="http://schemas.openxmlformats.org/spreadsheetml/2006/main" count="5566" uniqueCount="1030">
  <si>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</si>
  <si>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</si>
  <si>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</si>
  <si>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</si>
  <si>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</si>
  <si>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</si>
  <si>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</si>
  <si>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{2150e809-f68c-4bc0-9cde-8842d3a962dd}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</si>
  <si>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</si>
  <si>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</si>
  <si>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</si>
  <si>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</si>
  <si>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</si>
  <si>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</si>
  <si>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</si>
  <si>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</si>
  <si>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27022018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</si>
  <si>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</si>
  <si>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</si>
  <si>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Parkovací místa ul. Šeříková - p.p.č. 793/278, v k. ú. Výškovice u Ostravy</t>
  </si>
  <si>
    <t>KSO:</t>
  </si>
  <si>
    <t/>
  </si>
  <si>
    <t>CC-CZ:</t>
  </si>
  <si>
    <t>Místo:</t>
  </si>
  <si>
    <t xml:space="preserve">Ostrava, ul. Šeříková </t>
  </si>
  <si>
    <t>Datum:</t>
  </si>
  <si>
    <t>26. 2. 2018</t>
  </si>
  <si>
    <t>Zadavatel:</t>
  </si>
  <si>
    <t>IČ:</t>
  </si>
  <si>
    <t>Městský obvod Ostrava – Jih</t>
  </si>
  <si>
    <t>DIČ:</t>
  </si>
  <si>
    <t>Uchazeč:</t>
  </si>
  <si>
    <t>Vyplň údaj</t>
  </si>
  <si>
    <t>Projektant:</t>
  </si>
  <si>
    <t>Roman Fildán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</si>
  <si>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</si>
  <si>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</si>
  <si>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</si>
  <si>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</si>
  <si>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</si>
  <si>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</si>
  <si>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</si>
  <si>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</si>
  <si>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</si>
  <si>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</si>
  <si>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</si>
  <si>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</si>
  <si>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</si>
  <si>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</si>
  <si>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</si>
  <si>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</si>
  <si>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</si>
  <si>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</si>
  <si>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</si>
  <si>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</si>
  <si>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</si>
  <si>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</si>
  <si>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</si>
  <si>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</si>
  <si>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</si>
  <si>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</si>
  <si>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</si>
  <si>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</si>
  <si>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</si>
  <si>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</si>
  <si>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</si>
  <si>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</si>
  <si>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</si>
  <si>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</si>
  <si>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</si>
  <si>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</si>
  <si>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</si>
  <si>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</si>
  <si>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</si>
  <si>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</si>
  <si>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</si>
  <si>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</si>
  <si>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rozpočtové náklady</t>
  </si>
  <si>
    <t>STA</t>
  </si>
  <si>
    <t>1</t>
  </si>
  <si>
    <t>{0a132a61-f643-48fd-aaff-82fd1bbb1834}</t>
  </si>
  <si>
    <t>2</t>
  </si>
  <si>
    <t>001</t>
  </si>
  <si>
    <t>SO 101 PARKOVIŠTĚ A CHODNÍK</t>
  </si>
  <si>
    <t>{14719bb8-11ea-4201-bc91-b23e148ded04}</t>
  </si>
  <si>
    <t>002</t>
  </si>
  <si>
    <t>SO 301 DEŠŤOVÁ KANALIZACE</t>
  </si>
  <si>
    <t>{3496dce0-0389-49b0-a142-98f9a438f0d9}</t>
  </si>
  <si>
    <t>003</t>
  </si>
  <si>
    <t>SO 401 VEŘEJNÉ OSVĚTLENÍ</t>
  </si>
  <si>
    <t>{80ddd09d-e74d-498a-866a-babcc65f970a}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</si>
  <si>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</si>
  <si>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</si>
  <si>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</si>
  <si>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</si>
  <si>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</si>
  <si>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</si>
  <si>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</si>
  <si>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vedlejší rozpočtové náklady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</si>
  <si>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</si>
  <si>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</si>
  <si>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</si>
  <si>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</si>
  <si>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</si>
  <si>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</si>
  <si>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VRN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</si>
  <si>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</si>
  <si>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</si>
  <si>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</si>
  <si>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</si>
  <si>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</si>
  <si>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</si>
  <si>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</si>
  <si>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</si>
  <si>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</si>
  <si>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</si>
  <si>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</si>
  <si>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</si>
  <si>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</si>
  <si>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</si>
  <si>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</si>
  <si>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</si>
  <si>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5</t>
  </si>
  <si>
    <t>ROZPOCET</t>
  </si>
  <si>
    <t>VRN</t>
  </si>
  <si>
    <t>M</t>
  </si>
  <si>
    <t>Vytýčení stávajících inženýrských sítí.</t>
  </si>
  <si>
    <t>kpl</t>
  </si>
  <si>
    <t>8</t>
  </si>
  <si>
    <t>4</t>
  </si>
  <si>
    <t>-957084540</t>
  </si>
  <si>
    <t>Administrativní činnost pro zajištění záborů pozemků, uzavírek komunikací a dopravních opatření</t>
  </si>
  <si>
    <t>-807909675</t>
  </si>
  <si>
    <t>3</t>
  </si>
  <si>
    <t>022</t>
  </si>
  <si>
    <t>aktualizace dokladových částí  projektové  dokumentace</t>
  </si>
  <si>
    <t>1374108599</t>
  </si>
  <si>
    <t>Koordinační a kompletační činnost dodavatele</t>
  </si>
  <si>
    <t>-1717559034</t>
  </si>
  <si>
    <t>004</t>
  </si>
  <si>
    <t>Náklady na veškeré energie související s realizací akce</t>
  </si>
  <si>
    <t>-1924404121</t>
  </si>
  <si>
    <t>6</t>
  </si>
  <si>
    <t>005</t>
  </si>
  <si>
    <t>Zábory cizích pozemků (veřejných i soukromých)</t>
  </si>
  <si>
    <t>1419229575</t>
  </si>
  <si>
    <t>7</t>
  </si>
  <si>
    <t>006</t>
  </si>
  <si>
    <t>Geodetické zaměření realizovaných objektů</t>
  </si>
  <si>
    <t>-1744276409</t>
  </si>
  <si>
    <t>007</t>
  </si>
  <si>
    <t xml:space="preserve">Zpracování dokumentace skutečného provedení stavby včetně zpracování podkladů pro vklad novostavby do katastru nemovitostí </t>
  </si>
  <si>
    <t>149270596</t>
  </si>
  <si>
    <t>9</t>
  </si>
  <si>
    <t>008</t>
  </si>
  <si>
    <t>Vyhotovení geometrických plánů pro vklad do KN</t>
  </si>
  <si>
    <t>-65245586</t>
  </si>
  <si>
    <t>10</t>
  </si>
  <si>
    <t>009</t>
  </si>
  <si>
    <t>Statické zatěžovací zkoušky zhutnění</t>
  </si>
  <si>
    <t>kus</t>
  </si>
  <si>
    <t>288843686</t>
  </si>
  <si>
    <t>11</t>
  </si>
  <si>
    <t>010</t>
  </si>
  <si>
    <t>Dočasné dopravní značení a čištění tohoto značení po dobu realizace akce</t>
  </si>
  <si>
    <t>705698356</t>
  </si>
  <si>
    <t>12</t>
  </si>
  <si>
    <t>011</t>
  </si>
  <si>
    <t>Opatření k zajištění bezpečnosti účastníků realizace akce a veřejnosti (zejména zajištění staveniště, Náklady na zajištění bezpečnosti silničního provozu, Provizorní ohrazení výkopu, bezpečnostní tabulky)</t>
  </si>
  <si>
    <t>-1858053491</t>
  </si>
  <si>
    <t>13</t>
  </si>
  <si>
    <t>012</t>
  </si>
  <si>
    <t>Informační tabule s údaji o stavbě (velikost cca 1,5 x 1 m – dle grafického návrhu investora) - 1ks</t>
  </si>
  <si>
    <t>516757529</t>
  </si>
  <si>
    <t>14</t>
  </si>
  <si>
    <t>013</t>
  </si>
  <si>
    <t>zařízení staveniště zhotovitele - chemické WC+kancelář+sklady</t>
  </si>
  <si>
    <t>90818532</t>
  </si>
  <si>
    <t>014</t>
  </si>
  <si>
    <t>Náklady za vypouštění čerpané podzemní vody do veřejné kanalizace</t>
  </si>
  <si>
    <t>-665306210</t>
  </si>
  <si>
    <t>16</t>
  </si>
  <si>
    <t>015</t>
  </si>
  <si>
    <t>dočasné zajištění podzemních sítí  proti poškození</t>
  </si>
  <si>
    <t>-1171413561</t>
  </si>
  <si>
    <t>17</t>
  </si>
  <si>
    <t>016</t>
  </si>
  <si>
    <t>Čistění komunikací</t>
  </si>
  <si>
    <t>1425288054</t>
  </si>
  <si>
    <t>18</t>
  </si>
  <si>
    <t>017</t>
  </si>
  <si>
    <t xml:space="preserve">Náklady na vytýčení stavby </t>
  </si>
  <si>
    <t>-919161976</t>
  </si>
  <si>
    <t>19</t>
  </si>
  <si>
    <t>018</t>
  </si>
  <si>
    <t>Náklady na projektovou (dílenskou) dokumentaci zhotovitele</t>
  </si>
  <si>
    <t>-1594227216</t>
  </si>
  <si>
    <t>20</t>
  </si>
  <si>
    <t>019</t>
  </si>
  <si>
    <t>Pasportizace území před zahájením stavby  dle požadavku odboru dopravy</t>
  </si>
  <si>
    <t>1041185075</t>
  </si>
  <si>
    <t>odkopávky</t>
  </si>
  <si>
    <t>m3</t>
  </si>
  <si>
    <t>135,18</t>
  </si>
  <si>
    <t>rýhy</t>
  </si>
  <si>
    <t>14,88</t>
  </si>
  <si>
    <t>slepci_1</t>
  </si>
  <si>
    <t>slepci</t>
  </si>
  <si>
    <t>m2</t>
  </si>
  <si>
    <t>asfalt</t>
  </si>
  <si>
    <t>211</t>
  </si>
  <si>
    <t>ornice</t>
  </si>
  <si>
    <t>řez</t>
  </si>
  <si>
    <t>m</t>
  </si>
  <si>
    <t>69,6</t>
  </si>
  <si>
    <t>bo2510</t>
  </si>
  <si>
    <t>19,9</t>
  </si>
  <si>
    <t>001 - SO 101 PARKOVIŠTĚ A CHODNÍK</t>
  </si>
  <si>
    <t>sadovky</t>
  </si>
  <si>
    <t>262</t>
  </si>
  <si>
    <t>odvoz</t>
  </si>
  <si>
    <t>150,06</t>
  </si>
  <si>
    <t>drenáž</t>
  </si>
  <si>
    <t>49,6</t>
  </si>
  <si>
    <t>vdz</t>
  </si>
  <si>
    <t>46</t>
  </si>
  <si>
    <t>kostky</t>
  </si>
  <si>
    <t>64,7</t>
  </si>
  <si>
    <t>bo1530</t>
  </si>
  <si>
    <t>161,8</t>
  </si>
  <si>
    <t>pěší_1</t>
  </si>
  <si>
    <t>pěší</t>
  </si>
  <si>
    <t>textilie</t>
  </si>
  <si>
    <t>114,774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</si>
  <si>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</si>
  <si>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</si>
  <si>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</si>
  <si>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</si>
  <si>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</si>
  <si>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</si>
  <si>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</si>
  <si>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</si>
  <si>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46-M - Zemní práce při extr.mont.pracích</t>
  </si>
  <si>
    <t>Zemní práce</t>
  </si>
  <si>
    <t>K</t>
  </si>
  <si>
    <t>111101101</t>
  </si>
  <si>
    <t>Odstranění travin a rákosu travin, při celkové ploše do 0,1 ha</t>
  </si>
  <si>
    <t>ha</t>
  </si>
  <si>
    <t>CS ÚRS 2017 02</t>
  </si>
  <si>
    <t>1213637528</t>
  </si>
  <si>
    <t>VV</t>
  </si>
  <si>
    <t>dle B1.2.1</t>
  </si>
  <si>
    <t>100/10000</t>
  </si>
  <si>
    <t>111151111</t>
  </si>
  <si>
    <t>Pokosení trávníku při souvislé ploše do 1000 m2 parterového v rovině nebo svahu do 1:5</t>
  </si>
  <si>
    <t>CS ÚRS 2018 01</t>
  </si>
  <si>
    <t>1171659656</t>
  </si>
  <si>
    <t>262*3</t>
  </si>
  <si>
    <t>111212351</t>
  </si>
  <si>
    <t>Odstranění nevhodných dřevin průměru kmene do 100 mm výšky přes 1 m s odstraněním pařezu do 100 m2 v rovině nebo na svahu do 1:5</t>
  </si>
  <si>
    <t>1177369235</t>
  </si>
  <si>
    <t>dle E2.b</t>
  </si>
  <si>
    <t>16*1,5</t>
  </si>
  <si>
    <t>113152112</t>
  </si>
  <si>
    <t>Odstranění podkladů zpevněných ploch s přemístěním na skládku na vzdálenost do 20 m nebo s naložením na dopravní prostředek z kameniva drceného</t>
  </si>
  <si>
    <t>-808466720</t>
  </si>
  <si>
    <t>dle E2.b stáv.chodníky a vozovka</t>
  </si>
  <si>
    <t>382*0,2</t>
  </si>
  <si>
    <t>113154264</t>
  </si>
  <si>
    <t>Frézování živičného podkladu nebo krytu s naložením na dopravní prostředek plochy přes 500 do 1 000 m2 s překážkami v trase pruhu šířky přes 1 m do 2 m, tloušťky vrstvy 100 mm</t>
  </si>
  <si>
    <t>384079205</t>
  </si>
  <si>
    <t>dle E2b</t>
  </si>
  <si>
    <t>stávající plochy</t>
  </si>
  <si>
    <t>382</t>
  </si>
  <si>
    <t>113202111</t>
  </si>
  <si>
    <t>Vytrhání obrub s vybouráním lože, s přemístěním hmot na skládku na vzdálenost do 3 m nebo s naložením na dopravní prostředek z krajníků nebo obrubníků stojatých</t>
  </si>
  <si>
    <t>-255401065</t>
  </si>
  <si>
    <t>dle E2b - stávající obruby chodníku</t>
  </si>
  <si>
    <t>62,5+9+17,7+1,4*2+12,1+21,7+6,2+6</t>
  </si>
  <si>
    <t>120001101</t>
  </si>
  <si>
    <t>Příplatek k cenám vykopávek za ztížení vykopávky v blízkosti podzemního vedení nebo výbušnin v horninách jakékoliv třídy</t>
  </si>
  <si>
    <t>-1211598038</t>
  </si>
  <si>
    <t>dle C4.2.c - ostravské komunikace</t>
  </si>
  <si>
    <t>2*0,6*65</t>
  </si>
  <si>
    <t>121101102</t>
  </si>
  <si>
    <t>Sejmutí ornice nebo lesní půdy s vodorovným přemístěním na hromady v místě upotřebení nebo na dočasné či trvalé skládky se složením, na vzdálenost přes 50 do 100 m</t>
  </si>
  <si>
    <t>504692621</t>
  </si>
  <si>
    <t>dle A4</t>
  </si>
  <si>
    <t>122201102</t>
  </si>
  <si>
    <t>Odkopávky a prokopávky nezapažené s přehozením výkopku na vzdálenost do 3 m nebo s naložením na dopravní prostředek v hornině tř. 3 přes 100 do 1 000 m3</t>
  </si>
  <si>
    <t>-726606674</t>
  </si>
  <si>
    <t>dle B1.2.3, B1.2.1</t>
  </si>
  <si>
    <t>asfalt*0,6</t>
  </si>
  <si>
    <t>pěší_1*0,39</t>
  </si>
  <si>
    <t>slepci_1*0,39</t>
  </si>
  <si>
    <t>Součet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</si>
  <si>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</si>
  <si>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</si>
  <si>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-763780909</t>
  </si>
  <si>
    <t>132201101</t>
  </si>
  <si>
    <t>Hloubení zapažených i nezapažených rýh šířky do 600 mm s urovnáním dna do předepsaného profilu a spádu v hornině tř. 3 do 100 m3</t>
  </si>
  <si>
    <t>-423853537</t>
  </si>
  <si>
    <t>dle B1.2.3, B1.2.1, B1.2.4</t>
  </si>
  <si>
    <t>drenáž pláně</t>
  </si>
  <si>
    <t>0,5*0,6*49,6</t>
  </si>
  <si>
    <t>132201109</t>
  </si>
  <si>
    <t>Hloubení zapažených i nezapažených rýh šířky do 600 mm s urovnáním dna do předepsaného profilu a spádu v hornině tř. 3 Příplatek k cenám za lepivost horniny tř. 3</t>
  </si>
  <si>
    <t>1518305675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</si>
  <si>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</si>
  <si>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</si>
  <si>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240769764</t>
  </si>
  <si>
    <t>odkopávky+rýhy</t>
  </si>
  <si>
    <t>162701109</t>
  </si>
  <si>
    <t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</si>
  <si>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-1030016776</t>
  </si>
  <si>
    <t>odvoz*15</t>
  </si>
  <si>
    <t>167101102</t>
  </si>
  <si>
    <t>Nakládání, skládání a překládání neulehlého výkopku nebo sypaniny nakládání, množství přes 100 m3, z hornin tř. 1 až 4</t>
  </si>
  <si>
    <t>114349595</t>
  </si>
  <si>
    <t>171201201</t>
  </si>
  <si>
    <t>Uložení sypaniny na skládky</t>
  </si>
  <si>
    <t>608405192</t>
  </si>
  <si>
    <t>171201211</t>
  </si>
  <si>
    <t>Uložení sypaniny poplatek za uložení sypaniny na skládce (skládkovné)</t>
  </si>
  <si>
    <t>t</t>
  </si>
  <si>
    <t>-552250069</t>
  </si>
  <si>
    <t>odvoz*1,7</t>
  </si>
  <si>
    <t>174101101</t>
  </si>
  <si>
    <t>Zásyp sypaninou z jakékoliv horniny s uložením výkopku ve vrstvách se zhutněním jam, šachet, rýh nebo kolem objektů v těchto vykopávkách</t>
  </si>
  <si>
    <t>-928824209</t>
  </si>
  <si>
    <t>583442000</t>
  </si>
  <si>
    <t>štěrkodrť frakce 0-63 třída C</t>
  </si>
  <si>
    <t>-743625328</t>
  </si>
  <si>
    <t>rýhy*1,9</t>
  </si>
  <si>
    <t>181301102</t>
  </si>
  <si>
    <t>Rozprostření a urovnání ornice v rovině nebo ve svahu sklonu do 1:5 při souvislé ploše do 500 m2, tl. vrstvy přes 100 do 150 mm</t>
  </si>
  <si>
    <t>52025507</t>
  </si>
  <si>
    <t>25234001</t>
  </si>
  <si>
    <t>herbicid totální systémový neselektivní</t>
  </si>
  <si>
    <t>litr</t>
  </si>
  <si>
    <t>1650264847</t>
  </si>
  <si>
    <t>(sadovky*8)/10000</t>
  </si>
  <si>
    <t>22</t>
  </si>
  <si>
    <t>181411131</t>
  </si>
  <si>
    <t>Založení trávníku na půdě předem připravené plochy do 1000 m2 výsevem včetně utažení parkového v rovině nebo na svahu do 1:5</t>
  </si>
  <si>
    <t>-311420265</t>
  </si>
  <si>
    <t>23</t>
  </si>
  <si>
    <t>005724200</t>
  </si>
  <si>
    <t>osivo směs travní parková okrasná</t>
  </si>
  <si>
    <t>kg</t>
  </si>
  <si>
    <t>2083602131</t>
  </si>
  <si>
    <t>0,025*262</t>
  </si>
  <si>
    <t>24</t>
  </si>
  <si>
    <t>181951102</t>
  </si>
  <si>
    <t>Úprava pláně vyrovnáním výškových rozdílů v hornině tř. 1 až 4 se zhutněním</t>
  </si>
  <si>
    <t>-1976809022</t>
  </si>
  <si>
    <t>pěší_1+slepci_1+asfalt</t>
  </si>
  <si>
    <t>25</t>
  </si>
  <si>
    <t>183403114</t>
  </si>
  <si>
    <t>Obdělání půdy kultivátorováním v rovině nebo na svahu do 1:5</t>
  </si>
  <si>
    <t>1040062014</t>
  </si>
  <si>
    <t>26</t>
  </si>
  <si>
    <t>183403153</t>
  </si>
  <si>
    <t>Obdělání půdy hrabáním v rovině nebo na svahu do 1:5</t>
  </si>
  <si>
    <t>860308115</t>
  </si>
  <si>
    <t>27</t>
  </si>
  <si>
    <t>183403161</t>
  </si>
  <si>
    <t>Obdělání půdy válením v rovině nebo na svahu do 1:5</t>
  </si>
  <si>
    <t>1045729554</t>
  </si>
  <si>
    <t>28</t>
  </si>
  <si>
    <t>183552431</t>
  </si>
  <si>
    <t>Úprava zemědělské půdy - hnojení tekutými hnojivy na ploše jednotlivě se zapravením hnojiva do půdy do 5 ha, o sklonu do 5 st.</t>
  </si>
  <si>
    <t>-1045400424</t>
  </si>
  <si>
    <t>262/10000</t>
  </si>
  <si>
    <t>29</t>
  </si>
  <si>
    <t>R101</t>
  </si>
  <si>
    <t xml:space="preserve">Trávníkový substrát  </t>
  </si>
  <si>
    <t>-33705117</t>
  </si>
  <si>
    <t>dle B1.1</t>
  </si>
  <si>
    <t>(262*0,15)/2,5</t>
  </si>
  <si>
    <t>30</t>
  </si>
  <si>
    <t>R102</t>
  </si>
  <si>
    <t>ochrana kmene bedněním - zřízení</t>
  </si>
  <si>
    <t>-1376075617</t>
  </si>
  <si>
    <t>2*0,5*4*2</t>
  </si>
  <si>
    <t>31</t>
  </si>
  <si>
    <t>R103</t>
  </si>
  <si>
    <t>ochrana kmene bedněním - odstranění</t>
  </si>
  <si>
    <t>1034187750</t>
  </si>
  <si>
    <t>32</t>
  </si>
  <si>
    <t>R110</t>
  </si>
  <si>
    <t>nákup a dovoz ornice</t>
  </si>
  <si>
    <t>-1621414172</t>
  </si>
  <si>
    <t>dle B1.2.1; A4</t>
  </si>
  <si>
    <t>odpočet sejmuté ornice</t>
  </si>
  <si>
    <t>-20</t>
  </si>
  <si>
    <t>262*0,15</t>
  </si>
  <si>
    <t>33</t>
  </si>
  <si>
    <t>185804312</t>
  </si>
  <si>
    <t>Zalití rostlin vodou  plochy záhonů jednotlivě přes 20 m2</t>
  </si>
  <si>
    <t>-24630697</t>
  </si>
  <si>
    <t>262*0,015</t>
  </si>
  <si>
    <t>34</t>
  </si>
  <si>
    <t>185851121</t>
  </si>
  <si>
    <t>Dovoz vody pro zálivku rostlin na vzdálenost do 1000 m</t>
  </si>
  <si>
    <t>-696218212</t>
  </si>
  <si>
    <t>3,93</t>
  </si>
  <si>
    <t>35</t>
  </si>
  <si>
    <t>185851129</t>
  </si>
  <si>
    <t>Dovoz vody pro zálivku rostlin Příplatek k ceně za každých dalších i započatých 1000 m</t>
  </si>
  <si>
    <t>-104696862</t>
  </si>
  <si>
    <t>3,93*24</t>
  </si>
  <si>
    <t>Zakládání</t>
  </si>
  <si>
    <t>36</t>
  </si>
  <si>
    <t>212755214</t>
  </si>
  <si>
    <t>Trativody bez lože z drenážních trubek plastových flexibilních D 100 mm</t>
  </si>
  <si>
    <t>1595454824</t>
  </si>
  <si>
    <t>37</t>
  </si>
  <si>
    <t>213141111</t>
  </si>
  <si>
    <t>Zřízení vrstvy z geotextilie filtrační, separační, odvodňovací, ochranné, výztužné nebo protierozní v rovině nebo ve sklonu do 1:5, šířky do 3 m</t>
  </si>
  <si>
    <t>-725322056</t>
  </si>
  <si>
    <t>drenáž*3,14*0,1+drenáž*0,5*4</t>
  </si>
  <si>
    <t>38</t>
  </si>
  <si>
    <t>693110620R</t>
  </si>
  <si>
    <t>geotextilie z polyesterových vláken netkaná, 300 g/m2, šíře 200 cm</t>
  </si>
  <si>
    <t>144805293</t>
  </si>
  <si>
    <t>Přepočteno koeficientem 1,5 (pro prořez a přesahy 50%)</t>
  </si>
  <si>
    <t>textilie*1,5</t>
  </si>
  <si>
    <t>Vodorovné konstrukce</t>
  </si>
  <si>
    <t>39</t>
  </si>
  <si>
    <t>451573111</t>
  </si>
  <si>
    <t>Lože pod potrubí, stoky a drobné objekty v otevřeném výkopu z písku a štěrkopísku do 63 mm</t>
  </si>
  <si>
    <t>-1046167751</t>
  </si>
  <si>
    <t>drenáž*0,3*0,1</t>
  </si>
  <si>
    <t>Komunikace pozemní</t>
  </si>
  <si>
    <t>40</t>
  </si>
  <si>
    <t>564851111</t>
  </si>
  <si>
    <t>Podklad ze štěrkodrti ŠD s rozprostřením a zhutněním, po zhutnění tl. 150 mm</t>
  </si>
  <si>
    <t>-1410371939</t>
  </si>
  <si>
    <t>2*(pěší_1+slepci_1)</t>
  </si>
  <si>
    <t>41</t>
  </si>
  <si>
    <t>564861111</t>
  </si>
  <si>
    <t>Podklad ze štěrkodrti ŠD  s rozprostřením a zhutněním, po zhutnění tl. 200 mm</t>
  </si>
  <si>
    <t>-1463317069</t>
  </si>
  <si>
    <t>42</t>
  </si>
  <si>
    <t>564871116</t>
  </si>
  <si>
    <t>Podklad ze štěrkodrti ŠD s rozprostřením a zhutněním, po zhutnění tl. 300 mm</t>
  </si>
  <si>
    <t>1327223822</t>
  </si>
  <si>
    <t>43</t>
  </si>
  <si>
    <t>564911411</t>
  </si>
  <si>
    <t>Podklad nebo podsyp z asfaltového recyklátu  s rozprostřením a zhutněním, po zhutnění tl. 50 mm</t>
  </si>
  <si>
    <t>114340815</t>
  </si>
  <si>
    <t>44</t>
  </si>
  <si>
    <t>573211112</t>
  </si>
  <si>
    <t>Postřik spojovací PS bez posypu kamenivem z asfaltu silničního, v množství 0,70 kg/m2</t>
  </si>
  <si>
    <t>-1239226956</t>
  </si>
  <si>
    <t>45</t>
  </si>
  <si>
    <t>577144111</t>
  </si>
  <si>
    <t>Asfaltový beton vrstva obrusná ACO 11 (ABS)  s rozprostřením a se zhutněním z nemodifikovaného asfaltu v pruhu šířky do 3 m tř. I, po zhutnění tl. 50 mm</t>
  </si>
  <si>
    <t>1642586354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</si>
  <si>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</si>
  <si>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</si>
  <si>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1853710840</t>
  </si>
  <si>
    <t>pěší_1+slepci_1</t>
  </si>
  <si>
    <t>47</t>
  </si>
  <si>
    <t>592452670R</t>
  </si>
  <si>
    <t>dlažba skladebná betonová základní pro nevidomé 20 x 10 x 6 cm barevná</t>
  </si>
  <si>
    <t>-1906653954</t>
  </si>
  <si>
    <t>Přepočteno koeficientem 1,05 (pro prořez 5%)</t>
  </si>
  <si>
    <t>2*1,05 'Přepočtené koeficientem množství</t>
  </si>
  <si>
    <t>48</t>
  </si>
  <si>
    <t>R007</t>
  </si>
  <si>
    <t>dlažba zámková betonová přírodní šedá tl.60mm</t>
  </si>
  <si>
    <t>-1546328574</t>
  </si>
  <si>
    <t>20*1,05 'Přepočtené koeficientem množství</t>
  </si>
  <si>
    <t>Ostatní konstrukce a práce, bourání</t>
  </si>
  <si>
    <t>49</t>
  </si>
  <si>
    <t>914111111</t>
  </si>
  <si>
    <t>Montáž svislé dopravní značky základní velikosti do 1 m2 objímkami na sloupky nebo konzoly</t>
  </si>
  <si>
    <t>381042981</t>
  </si>
  <si>
    <t>50</t>
  </si>
  <si>
    <t>404454040</t>
  </si>
  <si>
    <t>značka dopravní svislá nereflexní FeZn prolis, 500 x 700 mm</t>
  </si>
  <si>
    <t>-1100864630</t>
  </si>
  <si>
    <t>51</t>
  </si>
  <si>
    <t>40445415</t>
  </si>
  <si>
    <t>značka dopravní svislá nereflexní FeZn prolis 300x200mm</t>
  </si>
  <si>
    <t>-759493578</t>
  </si>
  <si>
    <t>1,5*2 'Přepočtené koeficientem množství</t>
  </si>
  <si>
    <t>52</t>
  </si>
  <si>
    <t>404452250</t>
  </si>
  <si>
    <t>sloupek Zn 60 - 350</t>
  </si>
  <si>
    <t>2009335589</t>
  </si>
  <si>
    <t>53</t>
  </si>
  <si>
    <t>404452400</t>
  </si>
  <si>
    <t>patka hliníková pro sloupek D 60 mm</t>
  </si>
  <si>
    <t>580432603</t>
  </si>
  <si>
    <t>54</t>
  </si>
  <si>
    <t>404452530</t>
  </si>
  <si>
    <t>víčko plastové na sloupek 60</t>
  </si>
  <si>
    <t>947645234</t>
  </si>
  <si>
    <t>55</t>
  </si>
  <si>
    <t>915211111</t>
  </si>
  <si>
    <t>Vodorovné dopravní značení stříkaným plastem  dělící čára šířky 125 mm souvislá bílá základní</t>
  </si>
  <si>
    <t>-230783079</t>
  </si>
  <si>
    <t>dle B1.2.7</t>
  </si>
  <si>
    <t>4,5*8+5*2</t>
  </si>
  <si>
    <t>56</t>
  </si>
  <si>
    <t>915231111</t>
  </si>
  <si>
    <t>Vodorovné dopravní značení stříkaným plastem  přechody pro chodce, šipky, symboly nápisy bílé základní</t>
  </si>
  <si>
    <t>-370718566</t>
  </si>
  <si>
    <t>57</t>
  </si>
  <si>
    <t>915611111</t>
  </si>
  <si>
    <t>Předznačení pro vodorovné značení  stříkané barvou nebo prováděné z nátěrových hmot liniové dělicí čáry, vodicí proužky</t>
  </si>
  <si>
    <t>617562475</t>
  </si>
  <si>
    <t>58</t>
  </si>
  <si>
    <t>916111122</t>
  </si>
  <si>
    <t>Osazení silniční obruby z dlažebních kostek v jedné řadě s ložem tl. přes 50 do 100 mm, s vyplněním a zatřením spár cementovou maltou z drobných kostek bez boční opěry, do lože z betonu prostého tř. C 12/15</t>
  </si>
  <si>
    <t>-1089837364</t>
  </si>
  <si>
    <t>dle B1.2.1, B1.2.3 - dvojřádek</t>
  </si>
  <si>
    <t>62,5+2,2</t>
  </si>
  <si>
    <t>59</t>
  </si>
  <si>
    <t>583801100</t>
  </si>
  <si>
    <t>kostka dlažební drobná, žula, I.jakost, velikost 10 cm</t>
  </si>
  <si>
    <t>-964425529</t>
  </si>
  <si>
    <t>kostky*0,1*0,2*2</t>
  </si>
  <si>
    <t>2,588*1,05 'Přepočtené koeficientem množství</t>
  </si>
  <si>
    <t>60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</si>
  <si>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</si>
  <si>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</si>
  <si>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2028105989</t>
  </si>
  <si>
    <t>62,5+2,2+2*5+49,6+3*0,5+8*4,5</t>
  </si>
  <si>
    <t>61</t>
  </si>
  <si>
    <t>592175030R</t>
  </si>
  <si>
    <t>obrubník betonový přírodní 100x15/12x30 cm</t>
  </si>
  <si>
    <t>1463030092</t>
  </si>
  <si>
    <t>161,8*1,05 'Přepočtené koeficientem množství</t>
  </si>
  <si>
    <t>62</t>
  </si>
  <si>
    <t>916991121</t>
  </si>
  <si>
    <t>Lože pod obrubníky, krajníky nebo obruby z dlažebních kostek z betonu prostého tř. C 16/20</t>
  </si>
  <si>
    <t>-129069315</t>
  </si>
  <si>
    <t>0,1*0,3*(bo1530+kostky)</t>
  </si>
  <si>
    <t>63</t>
  </si>
  <si>
    <t>919731123R</t>
  </si>
  <si>
    <t>Zarovnání styčné plochy podkladu nebo krytu podél vybourané části komunikace nebo zpevněné plochy živičné tl. přes 100 do 200 mm</t>
  </si>
  <si>
    <t>1982027513</t>
  </si>
  <si>
    <t>62,5+7,1</t>
  </si>
  <si>
    <t>64</t>
  </si>
  <si>
    <t>919735113</t>
  </si>
  <si>
    <t>Řezání stávajícího živičného krytu nebo podkladu hloubky přes 100 do 150 mm</t>
  </si>
  <si>
    <t>-1793015253</t>
  </si>
  <si>
    <t>65</t>
  </si>
  <si>
    <t>938908411</t>
  </si>
  <si>
    <t>Čištění vozovek splachováním vodou povrchu podkladu nebo krytu živičného, betonového nebo dlážděného</t>
  </si>
  <si>
    <t>-871192695</t>
  </si>
  <si>
    <t>66</t>
  </si>
  <si>
    <t>592174170</t>
  </si>
  <si>
    <t>obrubník betonový chodníkový vibrolisovaný 100x10x25 cm</t>
  </si>
  <si>
    <t>429303183</t>
  </si>
  <si>
    <t>1,3+0,7+7+2,4+8,5</t>
  </si>
  <si>
    <t>19,9*1,05 'Přepočtené koeficientem množství</t>
  </si>
  <si>
    <t>67</t>
  </si>
  <si>
    <t>R981</t>
  </si>
  <si>
    <t>vybourání uliční betonové vpusti vč.likvidace, utěsnění potrubí a odvozu</t>
  </si>
  <si>
    <t>1025442977</t>
  </si>
  <si>
    <t>997</t>
  </si>
  <si>
    <t>Přesun sutě</t>
  </si>
  <si>
    <t>68</t>
  </si>
  <si>
    <t>997002611</t>
  </si>
  <si>
    <t>Nakládání suti a vybouraných hmot na dopravní prostředek pro vodorovné přemístění</t>
  </si>
  <si>
    <t>459038928</t>
  </si>
  <si>
    <t>69</t>
  </si>
  <si>
    <t>997006512</t>
  </si>
  <si>
    <t>Vodorovná doprava suti na skládku s naložením na dopravní prostředek a složením přes 100 m do 1 km</t>
  </si>
  <si>
    <t>1953283257</t>
  </si>
  <si>
    <t>70</t>
  </si>
  <si>
    <t>997006519</t>
  </si>
  <si>
    <t>Vodorovná doprava suti na skládku s naložením na dopravní prostředek a složením Příplatek k ceně za každý další i započatý 1 km</t>
  </si>
  <si>
    <t>626687092</t>
  </si>
  <si>
    <t>230,062*24 'Přepočtené koeficientem množství</t>
  </si>
  <si>
    <t>71</t>
  </si>
  <si>
    <t>997221845</t>
  </si>
  <si>
    <t>Poplatek za uložení stavebního odpadu na skládce (skládkovné) asfaltového bez obsahu dehtu</t>
  </si>
  <si>
    <t>-869579619</t>
  </si>
  <si>
    <t>97,792</t>
  </si>
  <si>
    <t>72</t>
  </si>
  <si>
    <t>997221855R</t>
  </si>
  <si>
    <t>Poplatek za uložení stavebního odpadu na skládce (skládkovné) zeminy a kameniva</t>
  </si>
  <si>
    <t>-1399166258</t>
  </si>
  <si>
    <t>230,062-97,792</t>
  </si>
  <si>
    <t>998</t>
  </si>
  <si>
    <t>Přesun hmot</t>
  </si>
  <si>
    <t>73</t>
  </si>
  <si>
    <t>998223011</t>
  </si>
  <si>
    <t>Přesun hmot pro pozemní komunikace s krytem dlážděným dopravní vzdálenost do 200 m jakékoliv délky objektu</t>
  </si>
  <si>
    <t>-425892415</t>
  </si>
  <si>
    <t>Práce a dodávky M</t>
  </si>
  <si>
    <t>46-M</t>
  </si>
  <si>
    <t>Zemní práce při extr.mont.pracích</t>
  </si>
  <si>
    <t>74</t>
  </si>
  <si>
    <t>460070753</t>
  </si>
  <si>
    <t>Hloubení nezapažených jam ručně pro ostatní konstrukce s přemístěním výkopku do vzdálenosti 3 m od okraje jámy nebo naložením na dopravní prostředek, včetně zásypu, zhutnění a urovnání povrchu ostatních konstrukcí, v hornině třídy 3</t>
  </si>
  <si>
    <t>252488972</t>
  </si>
  <si>
    <t>dle A2 - sondy</t>
  </si>
  <si>
    <t>3*2</t>
  </si>
  <si>
    <t>jáma</t>
  </si>
  <si>
    <t>jáma vsaku</t>
  </si>
  <si>
    <t>24,3</t>
  </si>
  <si>
    <t>paženír</t>
  </si>
  <si>
    <t>148,44</t>
  </si>
  <si>
    <t>výkop rýh</t>
  </si>
  <si>
    <t>77,931</t>
  </si>
  <si>
    <t>pažení_celk</t>
  </si>
  <si>
    <t>pažení celkem</t>
  </si>
  <si>
    <t>221,64</t>
  </si>
  <si>
    <t>lože</t>
  </si>
  <si>
    <t>6,002</t>
  </si>
  <si>
    <t>obsyp</t>
  </si>
  <si>
    <t>18,007</t>
  </si>
  <si>
    <t>potrubí</t>
  </si>
  <si>
    <t>38,11</t>
  </si>
  <si>
    <t>002 - SO 301 DEŠŤOVÁ KANALIZACE</t>
  </si>
  <si>
    <t>58,065</t>
  </si>
  <si>
    <t>96,201</t>
  </si>
  <si>
    <t xml:space="preserve">    3 - Svislé a kompletní konstrukce</t>
  </si>
  <si>
    <t xml:space="preserve">    8 - Trubní vedení</t>
  </si>
  <si>
    <t>131201201</t>
  </si>
  <si>
    <t>Hloubení zapažených jam a zářezů s urovnáním dna do předepsaného profilu a spádu v hornině tř. 3 do 100 m3</t>
  </si>
  <si>
    <t>-976973831</t>
  </si>
  <si>
    <t>dle D1.1.b.1</t>
  </si>
  <si>
    <t>3*3*2,7</t>
  </si>
  <si>
    <t>131201209</t>
  </si>
  <si>
    <t>Hloubení zapažených jam a zářezů s urovnáním dna do předepsaného profilu a spádu Příplatek k cenám za lepivost horniny tř. 3</t>
  </si>
  <si>
    <t>-1322125314</t>
  </si>
  <si>
    <t>132201201</t>
  </si>
  <si>
    <t>Hloubení zapažených i nezapažených rýh šířky přes 600 do 2 000 mm s urovnáním dna do předepsaného profilu a spádu v hornině tř. 3 do 100 m3</t>
  </si>
  <si>
    <t>1629693169</t>
  </si>
  <si>
    <t>dle D1.1.b.2; D1.1.b.5</t>
  </si>
  <si>
    <t>(paženír/2)*1,05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</si>
  <si>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</si>
  <si>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</si>
  <si>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-1576613137</t>
  </si>
  <si>
    <t>151101102</t>
  </si>
  <si>
    <t>Zřízení pažení a rozepření stěn rýh pro podzemní vedení pro všechny šířky rýhy příložné pro jakoukoliv mezerovitost, hloubky do 4 m</t>
  </si>
  <si>
    <t>-800698723</t>
  </si>
  <si>
    <t>dle D1.1.b.1; dle D1.1.b.4</t>
  </si>
  <si>
    <t>potrubí dešť</t>
  </si>
  <si>
    <t>2*(21,93*2+15,18*2)</t>
  </si>
  <si>
    <t>2*2,9*(3+3)</t>
  </si>
  <si>
    <t>vpusti</t>
  </si>
  <si>
    <t>4*2*1,6*3</t>
  </si>
  <si>
    <t>151101112</t>
  </si>
  <si>
    <t>Odstranění pažení a rozepření stěn rýh pro podzemní vedení s uložením materiálu na vzdálenost do 3 m od kraje výkopu příložné, hloubky přes 2 do 4 m</t>
  </si>
  <si>
    <t>2108599566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</si>
  <si>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</si>
  <si>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</si>
  <si>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-1883926006</t>
  </si>
  <si>
    <t>259516497</t>
  </si>
  <si>
    <t>rýhy+jáma-3*3*0,67</t>
  </si>
  <si>
    <t>1916144297</t>
  </si>
  <si>
    <t>15*odvoz</t>
  </si>
  <si>
    <t>-1192302253</t>
  </si>
  <si>
    <t>rýhy+jáma</t>
  </si>
  <si>
    <t>-714873806</t>
  </si>
  <si>
    <t>-21030354</t>
  </si>
  <si>
    <t>1,7*odvoz</t>
  </si>
  <si>
    <t>583441720</t>
  </si>
  <si>
    <t>štěrkodrť frakce 0-32 třída C</t>
  </si>
  <si>
    <t>1982048252</t>
  </si>
  <si>
    <t>3*3*0,5*2</t>
  </si>
  <si>
    <t>fr032</t>
  </si>
  <si>
    <t>583439320</t>
  </si>
  <si>
    <t>kamenivo drcené hrubé frakce 16-32</t>
  </si>
  <si>
    <t>96598164</t>
  </si>
  <si>
    <t>3*3*0,5*1,9</t>
  </si>
  <si>
    <t>fr1632</t>
  </si>
  <si>
    <t>583439630R</t>
  </si>
  <si>
    <t>kamenivo drcené hrubé prané frakce 32-63 praná</t>
  </si>
  <si>
    <t>-1281020157</t>
  </si>
  <si>
    <t>3*3*1*1,9</t>
  </si>
  <si>
    <t>fr3263</t>
  </si>
  <si>
    <t>817788602</t>
  </si>
  <si>
    <t>rýhy-lože-obsyp</t>
  </si>
  <si>
    <t>zásyp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</si>
  <si>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</si>
  <si>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</si>
  <si>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1820709699</t>
  </si>
  <si>
    <t>dle D1.1.b.2</t>
  </si>
  <si>
    <t>0,45*1,05*potrubí</t>
  </si>
  <si>
    <t>1046215979</t>
  </si>
  <si>
    <t>4,5*2*1,05*0,85*1,9</t>
  </si>
  <si>
    <t>583373310R</t>
  </si>
  <si>
    <t>štěrkopísek frakce 0-22</t>
  </si>
  <si>
    <t>-1755328594</t>
  </si>
  <si>
    <t>obsyp*2</t>
  </si>
  <si>
    <t>212755216</t>
  </si>
  <si>
    <t>Trativody bez lože z drenážních trubek plastových flexibilních D 160 mm</t>
  </si>
  <si>
    <t>-1824919624</t>
  </si>
  <si>
    <t>7*2+1</t>
  </si>
  <si>
    <t>823494688</t>
  </si>
  <si>
    <t>213141132</t>
  </si>
  <si>
    <t>Zřízení vrstvy z geotextilie filtrační, separační, odvodňovací, ochranné, výztužné nebo protierozní ve sklonu přes 1:2 do 1:1, šířky přes 3 do 6 m</t>
  </si>
  <si>
    <t>-1655085068</t>
  </si>
  <si>
    <t>2*2*(3+3)+3*3*3</t>
  </si>
  <si>
    <t>3,14*0,15*drenáž</t>
  </si>
  <si>
    <t>Svislé a kompletní konstrukce</t>
  </si>
  <si>
    <t>359901211</t>
  </si>
  <si>
    <t>Monitoring stok (kamerový systém) jakékoli výšky nová kanalizace</t>
  </si>
  <si>
    <t>1697483846</t>
  </si>
  <si>
    <t>dle D1.1.b.4</t>
  </si>
  <si>
    <t>-2032354454</t>
  </si>
  <si>
    <t>0,15*1,05*potrubí</t>
  </si>
  <si>
    <t>Trubní vedení</t>
  </si>
  <si>
    <t>871313121</t>
  </si>
  <si>
    <t>Montáž kanalizačního potrubí z plastů z tvrdého PVC těsněných gumovým kroužkem v otevřeném výkopu ve sklonu do 20 % DN 160</t>
  </si>
  <si>
    <t>562755925</t>
  </si>
  <si>
    <t>21,93+15,18</t>
  </si>
  <si>
    <t>vsak</t>
  </si>
  <si>
    <t>R801</t>
  </si>
  <si>
    <t>dodání a osazení kompletní sorpční vpusti vč.obetonování 1m3 C30/37</t>
  </si>
  <si>
    <t>1355866980</t>
  </si>
  <si>
    <t>dle C2; D1.1.b.3</t>
  </si>
  <si>
    <t>286114600</t>
  </si>
  <si>
    <t>trubka kanalizační plastová PVC KG DN 160x1000 mm SN 8</t>
  </si>
  <si>
    <t>1524924996</t>
  </si>
  <si>
    <t>38,11*1,05 'Přepočtené koeficientem množství</t>
  </si>
  <si>
    <t>892312121</t>
  </si>
  <si>
    <t>Tlakové zkoušky vzduchem těsnícími vaky ucpávkovými DN 150</t>
  </si>
  <si>
    <t>úsek</t>
  </si>
  <si>
    <t>1416069262</t>
  </si>
  <si>
    <t>dle D1.1.b.5</t>
  </si>
  <si>
    <t>938906143R</t>
  </si>
  <si>
    <t>Čištění usazenin pročištění drenážního potrubí DN 130 a 160</t>
  </si>
  <si>
    <t>-1500020101</t>
  </si>
  <si>
    <t>čištění před kamerovou revizí</t>
  </si>
  <si>
    <t>998276201R</t>
  </si>
  <si>
    <t>Přesun hmot, trub.vedení plast. obsypaná kamenivem</t>
  </si>
  <si>
    <t>510561788</t>
  </si>
  <si>
    <t>dvr75</t>
  </si>
  <si>
    <t>94</t>
  </si>
  <si>
    <t>kabel</t>
  </si>
  <si>
    <t>zemnič</t>
  </si>
  <si>
    <t>003 - SO 401 VEŘEJNÉ OSVĚTLENÍ</t>
  </si>
  <si>
    <t>PSV - Práce a dodávky PSV</t>
  </si>
  <si>
    <t xml:space="preserve">    741 - Elektroinstalace - silnoproud</t>
  </si>
  <si>
    <t xml:space="preserve">    21-M - Elektromontáže</t>
  </si>
  <si>
    <t>PSV</t>
  </si>
  <si>
    <t>Práce a dodávky PSV</t>
  </si>
  <si>
    <t>741</t>
  </si>
  <si>
    <t>Elektroinstalace - silnoproud</t>
  </si>
  <si>
    <t>741128021</t>
  </si>
  <si>
    <t>Ostatní práce při montáži vodičů a kabelů Příplatek k cenám montáže vodičů a kabelů za zatahování vodičů a kabelů do tvárnicových tras s komorami nebo do kolektorů, hmotnosti do 0,75 kg</t>
  </si>
  <si>
    <t>1773164459</t>
  </si>
  <si>
    <t>741130025</t>
  </si>
  <si>
    <t>Ukončení vodičů izolovaných s označením a zapojením na svorkovnici s otevřením a uzavřením krytu, průřezu žíly do 16 mm2</t>
  </si>
  <si>
    <t>348381048</t>
  </si>
  <si>
    <t>dle C4.2.d</t>
  </si>
  <si>
    <t>741420021</t>
  </si>
  <si>
    <t>Montáž hromosvodného vedení svorek se 2 šrouby</t>
  </si>
  <si>
    <t>356950403</t>
  </si>
  <si>
    <t>2+1</t>
  </si>
  <si>
    <t>354420130</t>
  </si>
  <si>
    <t>svorka uzemnění Cu spojovací</t>
  </si>
  <si>
    <t>329419933</t>
  </si>
  <si>
    <t>354420160</t>
  </si>
  <si>
    <t>svorka uzemnění Cu připojovací</t>
  </si>
  <si>
    <t>1142912206</t>
  </si>
  <si>
    <t>741810002</t>
  </si>
  <si>
    <t>Zkoušky a prohlídky elektrických rozvodů a zařízení celková prohlídka a vyhotovení revizní zprávy pro objem montážních prací přes 100 do 500 tis. Kč</t>
  </si>
  <si>
    <t>-1759837370</t>
  </si>
  <si>
    <t>21-M</t>
  </si>
  <si>
    <t>Elektromontáže</t>
  </si>
  <si>
    <t>210021063</t>
  </si>
  <si>
    <t>Ostatní elektromontážní doplňkové práce osazení výstražné fólie z PVC</t>
  </si>
  <si>
    <t>1060018575</t>
  </si>
  <si>
    <t>693113110R</t>
  </si>
  <si>
    <t>pás varovný plný PE  šíře 33 cm s potiskem</t>
  </si>
  <si>
    <t>128</t>
  </si>
  <si>
    <t>-1304586435</t>
  </si>
  <si>
    <t>Přepočteno koeficientem 1,1 (pro prořez 10%)</t>
  </si>
  <si>
    <t>94*1,1 'Přepočtené koeficientem množství</t>
  </si>
  <si>
    <t>M006</t>
  </si>
  <si>
    <t>demontáž stáv.rozvodu vč.odvozu a likvidace</t>
  </si>
  <si>
    <t>256</t>
  </si>
  <si>
    <t>-97572787</t>
  </si>
  <si>
    <t>210220002</t>
  </si>
  <si>
    <t>Montáž uzemňovacího vedení s upevněním, propojením a připojením pomocí svorek na povrchu vodičů FeZn drátem nebo lanem průměru do 10 mm</t>
  </si>
  <si>
    <t>-184483003</t>
  </si>
  <si>
    <t>354410730</t>
  </si>
  <si>
    <t>drát průměr 10 mm FeZn</t>
  </si>
  <si>
    <t>1552037567</t>
  </si>
  <si>
    <t>0,62*zemnič</t>
  </si>
  <si>
    <t>58,28*1,05 'Přepočtené koeficientem množství</t>
  </si>
  <si>
    <t>210280211</t>
  </si>
  <si>
    <t>Měření zemních odporů zemniče prvního nebo samostatného</t>
  </si>
  <si>
    <t>2099986587</t>
  </si>
  <si>
    <t>210280215</t>
  </si>
  <si>
    <t>Měření zemních odporů zemniče Příplatek k ceně za každý další zemnič v síti</t>
  </si>
  <si>
    <t>-1047992098</t>
  </si>
  <si>
    <t>210280351</t>
  </si>
  <si>
    <t>Zkoušky vodičů a kabelů izolačních kabelů silových do 1 kV, počtu a průřezu žil do 4x25 mm2</t>
  </si>
  <si>
    <t>-1530521061</t>
  </si>
  <si>
    <t>210290891</t>
  </si>
  <si>
    <t>Doplnění orientačních štítků na kabel (při revizi instalace)</t>
  </si>
  <si>
    <t>-2013246856</t>
  </si>
  <si>
    <t>M005</t>
  </si>
  <si>
    <t>kabelový štítek</t>
  </si>
  <si>
    <t>654833022</t>
  </si>
  <si>
    <t>210812033</t>
  </si>
  <si>
    <t>Montáž izolovaných kabelů měděných do 1 kV bez ukončení plných a kulatých (CYKY, CHKE-R,...) uložených volně nebo v liště počtu a průřezu žil 4x6 až 10 mm2</t>
  </si>
  <si>
    <t>-1909508424</t>
  </si>
  <si>
    <t>34111076</t>
  </si>
  <si>
    <t>kabel silový s Cu jádrem 1 kV 4x10mm2</t>
  </si>
  <si>
    <t>913707380</t>
  </si>
  <si>
    <t>31,7+30,3+32</t>
  </si>
  <si>
    <t>94*1,05 'Přepočtené koeficientem množství</t>
  </si>
  <si>
    <t>354360230RR</t>
  </si>
  <si>
    <t>spojka kabelová zemní 4 x 10 - dodání a montáž</t>
  </si>
  <si>
    <t>-815102239</t>
  </si>
  <si>
    <t>460010024</t>
  </si>
  <si>
    <t>Vytyčení trasy vedení kabelového (podzemního) v zastavěném prostoru</t>
  </si>
  <si>
    <t>km</t>
  </si>
  <si>
    <t>-61405168</t>
  </si>
  <si>
    <t>lože*0,001</t>
  </si>
  <si>
    <t>460150163</t>
  </si>
  <si>
    <t>Hloubení zapažených i nezapažených kabelových rýh ručně včetně urovnání dna s přemístěním výkopku do vzdálenosti 3 m od okraje jámy nebo naložením na dopravní prostředek šířky 35 cm, hloubky 80 cm, v hornině třídy 3</t>
  </si>
  <si>
    <t>400378275</t>
  </si>
  <si>
    <t>dle C4.2.b</t>
  </si>
  <si>
    <t>460421101</t>
  </si>
  <si>
    <t>Kabelové lože včetně podsypu, zhutnění a urovnání povrchu z písku nebo štěrkopísku tloušťky 10 cm nad kabel bez zakrytí, šířky do 65 cm</t>
  </si>
  <si>
    <t>-125623798</t>
  </si>
  <si>
    <t>dle C4.2.b; C4.2.d</t>
  </si>
  <si>
    <t>460470011</t>
  </si>
  <si>
    <t>Provizorní zajištění inženýrských sítí ve výkopech pomocí drátů, dřevěných a plastových prvků apod. kabelů při křížení</t>
  </si>
  <si>
    <t>-1925561191</t>
  </si>
  <si>
    <t>460520173</t>
  </si>
  <si>
    <t>Montáž trubek ochranných uložených volně do rýhy plastových ohebných, vnitřního průměru přes 50 do 90 mm</t>
  </si>
  <si>
    <t>1694520860</t>
  </si>
  <si>
    <t>345713530R</t>
  </si>
  <si>
    <t>trubka elektroinstalační ohebná dvouplášťová korugovaná D 61/75 mm, HDPE+LDPE</t>
  </si>
  <si>
    <t>1757138233</t>
  </si>
  <si>
    <t>460560163</t>
  </si>
  <si>
    <t>Zásyp kabelových rýh ručně s uložením výkopku ve vrstvách včetně zhutnění a urovnání povrchu šířky 35 cm hloubky 80 cm, v hornině třídy 3</t>
  </si>
  <si>
    <t>-1836072395</t>
  </si>
  <si>
    <t>460620013</t>
  </si>
  <si>
    <t>Úprava terénu provizorní úprava terénu včetně odkopání drobných nerovností a zásypu prohlubní se zhutněním, v hornině třídy 3</t>
  </si>
  <si>
    <t>1414904739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</si>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</sst>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000000"/>
      <name val="Trebuchet MS"/>
    </font>
    <font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8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0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5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8" fillId="0" borderId="20" xfId="0" applyFont="1" applyBorder="1" applyAlignment="1" applyProtection="1">
      <alignment horizontal="center" vertical="center" wrapText="1"/>
    </xf>
    <xf numFmtId="0" fontId="18" fillId="0" borderId="21" xfId="0" applyFont="1" applyBorder="1" applyAlignment="1" applyProtection="1">
      <alignment horizontal="center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2" fillId="0" borderId="18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6" xfId="0" applyNumberFormat="1" applyFont="1" applyBorder="1" applyAlignment="1" applyProtection="1"/>
    <xf numFmtId="166" fontId="32" fillId="0" borderId="17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4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5" fillId="0" borderId="0" xfId="0" applyFont="1" applyAlignment="1">
      <alignment horizontal="left"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8" fillId="0" borderId="0" xfId="0" applyFont="1" applyBorder="1" applyAlignment="1" applyProtection="1">
      <alignment horizontal="left" vertical="center" wrapText="1"/>
    </xf>
    <xf numFmtId="0" fontId="1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8" fillId="0" borderId="0" xfId="0" applyFont="1" applyAlignment="1" applyProtection="1">
      <alignment horizontal="left" vertical="center" wrapText="1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0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7"/>
  <sheetViews>
    <sheetView showGridLines="0" workbookViewId="0">
      <pane ySplit="1" topLeftCell="A37" activePane="bottomLeft" state="frozen"/>
      <selection pane="bottomLeft" activeCell="BE5" sqref="BE5:BE3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23" t="s">
        <v>8</v>
      </c>
      <c r="BT2" s="23" t="s">
        <v>9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8</v>
      </c>
      <c r="BT3" s="23" t="s">
        <v>10</v>
      </c>
    </row>
    <row r="4" spans="1:74" ht="36.950000000000003" customHeight="1">
      <c r="B4" s="27"/>
      <c r="C4" s="28"/>
      <c r="D4" s="29" t="s">
        <v>11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12</v>
      </c>
      <c r="BE4" s="32" t="s">
        <v>13</v>
      </c>
      <c r="BS4" s="23" t="s">
        <v>14</v>
      </c>
    </row>
    <row r="5" spans="1:74" ht="14.45" customHeight="1">
      <c r="B5" s="27"/>
      <c r="C5" s="28"/>
      <c r="D5" s="33" t="s">
        <v>15</v>
      </c>
      <c r="E5" s="28"/>
      <c r="F5" s="28"/>
      <c r="G5" s="28"/>
      <c r="H5" s="28"/>
      <c r="I5" s="28"/>
      <c r="J5" s="28"/>
      <c r="K5" s="335" t="s">
        <v>16</v>
      </c>
      <c r="L5" s="336"/>
      <c r="M5" s="336"/>
      <c r="N5" s="336"/>
      <c r="O5" s="336"/>
      <c r="P5" s="336"/>
      <c r="Q5" s="336"/>
      <c r="R5" s="336"/>
      <c r="S5" s="336"/>
      <c r="T5" s="336"/>
      <c r="U5" s="336"/>
      <c r="V5" s="336"/>
      <c r="W5" s="336"/>
      <c r="X5" s="336"/>
      <c r="Y5" s="336"/>
      <c r="Z5" s="336"/>
      <c r="AA5" s="336"/>
      <c r="AB5" s="336"/>
      <c r="AC5" s="336"/>
      <c r="AD5" s="336"/>
      <c r="AE5" s="336"/>
      <c r="AF5" s="336"/>
      <c r="AG5" s="336"/>
      <c r="AH5" s="336"/>
      <c r="AI5" s="336"/>
      <c r="AJ5" s="336"/>
      <c r="AK5" s="336"/>
      <c r="AL5" s="336"/>
      <c r="AM5" s="336"/>
      <c r="AN5" s="336"/>
      <c r="AO5" s="336"/>
      <c r="AP5" s="28"/>
      <c r="AQ5" s="30"/>
      <c r="BE5" s="333" t="s">
        <v>17</v>
      </c>
      <c r="BS5" s="23" t="s">
        <v>8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37" t="s">
        <v>19</v>
      </c>
      <c r="L6" s="336"/>
      <c r="M6" s="336"/>
      <c r="N6" s="336"/>
      <c r="O6" s="336"/>
      <c r="P6" s="336"/>
      <c r="Q6" s="336"/>
      <c r="R6" s="336"/>
      <c r="S6" s="336"/>
      <c r="T6" s="336"/>
      <c r="U6" s="336"/>
      <c r="V6" s="336"/>
      <c r="W6" s="336"/>
      <c r="X6" s="336"/>
      <c r="Y6" s="336"/>
      <c r="Z6" s="336"/>
      <c r="AA6" s="336"/>
      <c r="AB6" s="336"/>
      <c r="AC6" s="336"/>
      <c r="AD6" s="336"/>
      <c r="AE6" s="336"/>
      <c r="AF6" s="336"/>
      <c r="AG6" s="336"/>
      <c r="AH6" s="336"/>
      <c r="AI6" s="336"/>
      <c r="AJ6" s="336"/>
      <c r="AK6" s="336"/>
      <c r="AL6" s="336"/>
      <c r="AM6" s="336"/>
      <c r="AN6" s="336"/>
      <c r="AO6" s="336"/>
      <c r="AP6" s="28"/>
      <c r="AQ6" s="30"/>
      <c r="BE6" s="334"/>
      <c r="BS6" s="23" t="s">
        <v>8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21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21</v>
      </c>
      <c r="AO7" s="28"/>
      <c r="AP7" s="28"/>
      <c r="AQ7" s="30"/>
      <c r="BE7" s="334"/>
      <c r="BS7" s="23" t="s">
        <v>8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34"/>
      <c r="BS8" s="23" t="s">
        <v>8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34"/>
      <c r="BS9" s="23" t="s">
        <v>8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21</v>
      </c>
      <c r="AO10" s="28"/>
      <c r="AP10" s="28"/>
      <c r="AQ10" s="30"/>
      <c r="BE10" s="334"/>
      <c r="BS10" s="23" t="s">
        <v>8</v>
      </c>
    </row>
    <row r="11" spans="1:74" ht="18.399999999999999" customHeight="1">
      <c r="B11" s="27"/>
      <c r="C11" s="28"/>
      <c r="D11" s="28"/>
      <c r="E11" s="34" t="s">
        <v>29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30</v>
      </c>
      <c r="AL11" s="28"/>
      <c r="AM11" s="28"/>
      <c r="AN11" s="34" t="s">
        <v>21</v>
      </c>
      <c r="AO11" s="28"/>
      <c r="AP11" s="28"/>
      <c r="AQ11" s="30"/>
      <c r="BE11" s="334"/>
      <c r="BS11" s="23" t="s">
        <v>8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34"/>
      <c r="BS12" s="23" t="s">
        <v>8</v>
      </c>
    </row>
    <row r="13" spans="1:74" ht="14.45" customHeight="1">
      <c r="B13" s="27"/>
      <c r="C13" s="28"/>
      <c r="D13" s="36" t="s">
        <v>31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32</v>
      </c>
      <c r="AO13" s="28"/>
      <c r="AP13" s="28"/>
      <c r="AQ13" s="30"/>
      <c r="BE13" s="334"/>
      <c r="BS13" s="23" t="s">
        <v>8</v>
      </c>
    </row>
    <row r="14" spans="1:74">
      <c r="B14" s="27"/>
      <c r="C14" s="28"/>
      <c r="D14" s="28"/>
      <c r="E14" s="338" t="s">
        <v>32</v>
      </c>
      <c r="F14" s="339"/>
      <c r="G14" s="339"/>
      <c r="H14" s="339"/>
      <c r="I14" s="339"/>
      <c r="J14" s="339"/>
      <c r="K14" s="339"/>
      <c r="L14" s="339"/>
      <c r="M14" s="339"/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39"/>
      <c r="AC14" s="339"/>
      <c r="AD14" s="339"/>
      <c r="AE14" s="339"/>
      <c r="AF14" s="339"/>
      <c r="AG14" s="339"/>
      <c r="AH14" s="339"/>
      <c r="AI14" s="339"/>
      <c r="AJ14" s="339"/>
      <c r="AK14" s="36" t="s">
        <v>30</v>
      </c>
      <c r="AL14" s="28"/>
      <c r="AM14" s="28"/>
      <c r="AN14" s="38" t="s">
        <v>32</v>
      </c>
      <c r="AO14" s="28"/>
      <c r="AP14" s="28"/>
      <c r="AQ14" s="30"/>
      <c r="BE14" s="334"/>
      <c r="BS14" s="23" t="s">
        <v>8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34"/>
      <c r="BS15" s="23" t="s">
        <v>6</v>
      </c>
    </row>
    <row r="16" spans="1:74" ht="14.45" customHeight="1">
      <c r="B16" s="27"/>
      <c r="C16" s="28"/>
      <c r="D16" s="36" t="s">
        <v>33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21</v>
      </c>
      <c r="AO16" s="28"/>
      <c r="AP16" s="28"/>
      <c r="AQ16" s="30"/>
      <c r="BE16" s="334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30</v>
      </c>
      <c r="AL17" s="28"/>
      <c r="AM17" s="28"/>
      <c r="AN17" s="34" t="s">
        <v>21</v>
      </c>
      <c r="AO17" s="28"/>
      <c r="AP17" s="28"/>
      <c r="AQ17" s="30"/>
      <c r="BE17" s="334"/>
      <c r="BS17" s="23" t="s">
        <v>35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34"/>
      <c r="BS18" s="23" t="s">
        <v>8</v>
      </c>
    </row>
    <row r="19" spans="2:71" ht="14.45" customHeight="1">
      <c r="B19" s="27"/>
      <c r="C19" s="28"/>
      <c r="D19" s="36" t="s">
        <v>36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34"/>
      <c r="BS19" s="23" t="s">
        <v>8</v>
      </c>
    </row>
    <row r="20" spans="2:71" ht="16.5" customHeight="1">
      <c r="B20" s="27"/>
      <c r="C20" s="28"/>
      <c r="D20" s="28"/>
      <c r="E20" s="340" t="s">
        <v>21</v>
      </c>
      <c r="F20" s="340"/>
      <c r="G20" s="340"/>
      <c r="H20" s="340"/>
      <c r="I20" s="340"/>
      <c r="J20" s="340"/>
      <c r="K20" s="340"/>
      <c r="L20" s="340"/>
      <c r="M20" s="340"/>
      <c r="N20" s="340"/>
      <c r="O20" s="340"/>
      <c r="P20" s="340"/>
      <c r="Q20" s="340"/>
      <c r="R20" s="340"/>
      <c r="S20" s="340"/>
      <c r="T20" s="340"/>
      <c r="U20" s="340"/>
      <c r="V20" s="340"/>
      <c r="W20" s="340"/>
      <c r="X20" s="340"/>
      <c r="Y20" s="340"/>
      <c r="Z20" s="340"/>
      <c r="AA20" s="340"/>
      <c r="AB20" s="340"/>
      <c r="AC20" s="340"/>
      <c r="AD20" s="340"/>
      <c r="AE20" s="340"/>
      <c r="AF20" s="340"/>
      <c r="AG20" s="340"/>
      <c r="AH20" s="340"/>
      <c r="AI20" s="340"/>
      <c r="AJ20" s="340"/>
      <c r="AK20" s="340"/>
      <c r="AL20" s="340"/>
      <c r="AM20" s="340"/>
      <c r="AN20" s="340"/>
      <c r="AO20" s="28"/>
      <c r="AP20" s="28"/>
      <c r="AQ20" s="30"/>
      <c r="BE20" s="334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34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34"/>
    </row>
    <row r="23" spans="2:71" s="1" customFormat="1" ht="25.9" customHeight="1">
      <c r="B23" s="40"/>
      <c r="C23" s="41"/>
      <c r="D23" s="42" t="s">
        <v>37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41">
        <f>ROUND(AG51,2)</f>
        <v>0</v>
      </c>
      <c r="AL23" s="342"/>
      <c r="AM23" s="342"/>
      <c r="AN23" s="342"/>
      <c r="AO23" s="342"/>
      <c r="AP23" s="41"/>
      <c r="AQ23" s="44"/>
      <c r="BE23" s="334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34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43" t="s">
        <v>38</v>
      </c>
      <c r="M25" s="343"/>
      <c r="N25" s="343"/>
      <c r="O25" s="343"/>
      <c r="P25" s="41"/>
      <c r="Q25" s="41"/>
      <c r="R25" s="41"/>
      <c r="S25" s="41"/>
      <c r="T25" s="41"/>
      <c r="U25" s="41"/>
      <c r="V25" s="41"/>
      <c r="W25" s="343" t="s">
        <v>39</v>
      </c>
      <c r="X25" s="343"/>
      <c r="Y25" s="343"/>
      <c r="Z25" s="343"/>
      <c r="AA25" s="343"/>
      <c r="AB25" s="343"/>
      <c r="AC25" s="343"/>
      <c r="AD25" s="343"/>
      <c r="AE25" s="343"/>
      <c r="AF25" s="41"/>
      <c r="AG25" s="41"/>
      <c r="AH25" s="41"/>
      <c r="AI25" s="41"/>
      <c r="AJ25" s="41"/>
      <c r="AK25" s="343" t="s">
        <v>40</v>
      </c>
      <c r="AL25" s="343"/>
      <c r="AM25" s="343"/>
      <c r="AN25" s="343"/>
      <c r="AO25" s="343"/>
      <c r="AP25" s="41"/>
      <c r="AQ25" s="44"/>
      <c r="BE25" s="334"/>
    </row>
    <row r="26" spans="2:71" s="2" customFormat="1" ht="14.45" customHeight="1">
      <c r="B26" s="46"/>
      <c r="C26" s="47"/>
      <c r="D26" s="48" t="s">
        <v>41</v>
      </c>
      <c r="E26" s="47"/>
      <c r="F26" s="48" t="s">
        <v>42</v>
      </c>
      <c r="G26" s="47"/>
      <c r="H26" s="47"/>
      <c r="I26" s="47"/>
      <c r="J26" s="47"/>
      <c r="K26" s="47"/>
      <c r="L26" s="344">
        <v>0.21</v>
      </c>
      <c r="M26" s="345"/>
      <c r="N26" s="345"/>
      <c r="O26" s="345"/>
      <c r="P26" s="47"/>
      <c r="Q26" s="47"/>
      <c r="R26" s="47"/>
      <c r="S26" s="47"/>
      <c r="T26" s="47"/>
      <c r="U26" s="47"/>
      <c r="V26" s="47"/>
      <c r="W26" s="346">
        <f>ROUND(AZ51,2)</f>
        <v>0</v>
      </c>
      <c r="X26" s="345"/>
      <c r="Y26" s="345"/>
      <c r="Z26" s="345"/>
      <c r="AA26" s="345"/>
      <c r="AB26" s="345"/>
      <c r="AC26" s="345"/>
      <c r="AD26" s="345"/>
      <c r="AE26" s="345"/>
      <c r="AF26" s="47"/>
      <c r="AG26" s="47"/>
      <c r="AH26" s="47"/>
      <c r="AI26" s="47"/>
      <c r="AJ26" s="47"/>
      <c r="AK26" s="346">
        <f>ROUND(AV51,2)</f>
        <v>0</v>
      </c>
      <c r="AL26" s="345"/>
      <c r="AM26" s="345"/>
      <c r="AN26" s="345"/>
      <c r="AO26" s="345"/>
      <c r="AP26" s="47"/>
      <c r="AQ26" s="49"/>
      <c r="BE26" s="334"/>
    </row>
    <row r="27" spans="2:71" s="2" customFormat="1" ht="14.45" customHeight="1">
      <c r="B27" s="46"/>
      <c r="C27" s="47"/>
      <c r="D27" s="47"/>
      <c r="E27" s="47"/>
      <c r="F27" s="48" t="s">
        <v>43</v>
      </c>
      <c r="G27" s="47"/>
      <c r="H27" s="47"/>
      <c r="I27" s="47"/>
      <c r="J27" s="47"/>
      <c r="K27" s="47"/>
      <c r="L27" s="344">
        <v>0.15</v>
      </c>
      <c r="M27" s="345"/>
      <c r="N27" s="345"/>
      <c r="O27" s="345"/>
      <c r="P27" s="47"/>
      <c r="Q27" s="47"/>
      <c r="R27" s="47"/>
      <c r="S27" s="47"/>
      <c r="T27" s="47"/>
      <c r="U27" s="47"/>
      <c r="V27" s="47"/>
      <c r="W27" s="346">
        <f>ROUND(BA51,2)</f>
        <v>0</v>
      </c>
      <c r="X27" s="345"/>
      <c r="Y27" s="345"/>
      <c r="Z27" s="345"/>
      <c r="AA27" s="345"/>
      <c r="AB27" s="345"/>
      <c r="AC27" s="345"/>
      <c r="AD27" s="345"/>
      <c r="AE27" s="345"/>
      <c r="AF27" s="47"/>
      <c r="AG27" s="47"/>
      <c r="AH27" s="47"/>
      <c r="AI27" s="47"/>
      <c r="AJ27" s="47"/>
      <c r="AK27" s="346">
        <f>ROUND(AW51,2)</f>
        <v>0</v>
      </c>
      <c r="AL27" s="345"/>
      <c r="AM27" s="345"/>
      <c r="AN27" s="345"/>
      <c r="AO27" s="345"/>
      <c r="AP27" s="47"/>
      <c r="AQ27" s="49"/>
      <c r="BE27" s="334"/>
    </row>
    <row r="28" spans="2:71" s="2" customFormat="1" ht="14.45" hidden="1" customHeight="1">
      <c r="B28" s="46"/>
      <c r="C28" s="47"/>
      <c r="D28" s="47"/>
      <c r="E28" s="47"/>
      <c r="F28" s="48" t="s">
        <v>44</v>
      </c>
      <c r="G28" s="47"/>
      <c r="H28" s="47"/>
      <c r="I28" s="47"/>
      <c r="J28" s="47"/>
      <c r="K28" s="47"/>
      <c r="L28" s="344">
        <v>0.21</v>
      </c>
      <c r="M28" s="345"/>
      <c r="N28" s="345"/>
      <c r="O28" s="345"/>
      <c r="P28" s="47"/>
      <c r="Q28" s="47"/>
      <c r="R28" s="47"/>
      <c r="S28" s="47"/>
      <c r="T28" s="47"/>
      <c r="U28" s="47"/>
      <c r="V28" s="47"/>
      <c r="W28" s="346">
        <f>ROUND(BB51,2)</f>
        <v>0</v>
      </c>
      <c r="X28" s="345"/>
      <c r="Y28" s="345"/>
      <c r="Z28" s="345"/>
      <c r="AA28" s="345"/>
      <c r="AB28" s="345"/>
      <c r="AC28" s="345"/>
      <c r="AD28" s="345"/>
      <c r="AE28" s="345"/>
      <c r="AF28" s="47"/>
      <c r="AG28" s="47"/>
      <c r="AH28" s="47"/>
      <c r="AI28" s="47"/>
      <c r="AJ28" s="47"/>
      <c r="AK28" s="346">
        <v>0</v>
      </c>
      <c r="AL28" s="345"/>
      <c r="AM28" s="345"/>
      <c r="AN28" s="345"/>
      <c r="AO28" s="345"/>
      <c r="AP28" s="47"/>
      <c r="AQ28" s="49"/>
      <c r="BE28" s="334"/>
    </row>
    <row r="29" spans="2:71" s="2" customFormat="1" ht="14.45" hidden="1" customHeight="1">
      <c r="B29" s="46"/>
      <c r="C29" s="47"/>
      <c r="D29" s="47"/>
      <c r="E29" s="47"/>
      <c r="F29" s="48" t="s">
        <v>45</v>
      </c>
      <c r="G29" s="47"/>
      <c r="H29" s="47"/>
      <c r="I29" s="47"/>
      <c r="J29" s="47"/>
      <c r="K29" s="47"/>
      <c r="L29" s="344">
        <v>0.15</v>
      </c>
      <c r="M29" s="345"/>
      <c r="N29" s="345"/>
      <c r="O29" s="345"/>
      <c r="P29" s="47"/>
      <c r="Q29" s="47"/>
      <c r="R29" s="47"/>
      <c r="S29" s="47"/>
      <c r="T29" s="47"/>
      <c r="U29" s="47"/>
      <c r="V29" s="47"/>
      <c r="W29" s="346">
        <f>ROUND(BC51,2)</f>
        <v>0</v>
      </c>
      <c r="X29" s="345"/>
      <c r="Y29" s="345"/>
      <c r="Z29" s="345"/>
      <c r="AA29" s="345"/>
      <c r="AB29" s="345"/>
      <c r="AC29" s="345"/>
      <c r="AD29" s="345"/>
      <c r="AE29" s="345"/>
      <c r="AF29" s="47"/>
      <c r="AG29" s="47"/>
      <c r="AH29" s="47"/>
      <c r="AI29" s="47"/>
      <c r="AJ29" s="47"/>
      <c r="AK29" s="346">
        <v>0</v>
      </c>
      <c r="AL29" s="345"/>
      <c r="AM29" s="345"/>
      <c r="AN29" s="345"/>
      <c r="AO29" s="345"/>
      <c r="AP29" s="47"/>
      <c r="AQ29" s="49"/>
      <c r="BE29" s="334"/>
    </row>
    <row r="30" spans="2:71" s="2" customFormat="1" ht="14.45" hidden="1" customHeight="1">
      <c r="B30" s="46"/>
      <c r="C30" s="47"/>
      <c r="D30" s="47"/>
      <c r="E30" s="47"/>
      <c r="F30" s="48" t="s">
        <v>46</v>
      </c>
      <c r="G30" s="47"/>
      <c r="H30" s="47"/>
      <c r="I30" s="47"/>
      <c r="J30" s="47"/>
      <c r="K30" s="47"/>
      <c r="L30" s="344">
        <v>0</v>
      </c>
      <c r="M30" s="345"/>
      <c r="N30" s="345"/>
      <c r="O30" s="345"/>
      <c r="P30" s="47"/>
      <c r="Q30" s="47"/>
      <c r="R30" s="47"/>
      <c r="S30" s="47"/>
      <c r="T30" s="47"/>
      <c r="U30" s="47"/>
      <c r="V30" s="47"/>
      <c r="W30" s="346">
        <f>ROUND(BD51,2)</f>
        <v>0</v>
      </c>
      <c r="X30" s="345"/>
      <c r="Y30" s="345"/>
      <c r="Z30" s="345"/>
      <c r="AA30" s="345"/>
      <c r="AB30" s="345"/>
      <c r="AC30" s="345"/>
      <c r="AD30" s="345"/>
      <c r="AE30" s="345"/>
      <c r="AF30" s="47"/>
      <c r="AG30" s="47"/>
      <c r="AH30" s="47"/>
      <c r="AI30" s="47"/>
      <c r="AJ30" s="47"/>
      <c r="AK30" s="346">
        <v>0</v>
      </c>
      <c r="AL30" s="345"/>
      <c r="AM30" s="345"/>
      <c r="AN30" s="345"/>
      <c r="AO30" s="345"/>
      <c r="AP30" s="47"/>
      <c r="AQ30" s="49"/>
      <c r="BE30" s="334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34"/>
    </row>
    <row r="32" spans="2:71" s="1" customFormat="1" ht="25.9" customHeight="1">
      <c r="B32" s="40"/>
      <c r="C32" s="50"/>
      <c r="D32" s="51" t="s">
        <v>47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48</v>
      </c>
      <c r="U32" s="52"/>
      <c r="V32" s="52"/>
      <c r="W32" s="52"/>
      <c r="X32" s="347" t="s">
        <v>49</v>
      </c>
      <c r="Y32" s="348"/>
      <c r="Z32" s="348"/>
      <c r="AA32" s="348"/>
      <c r="AB32" s="348"/>
      <c r="AC32" s="52"/>
      <c r="AD32" s="52"/>
      <c r="AE32" s="52"/>
      <c r="AF32" s="52"/>
      <c r="AG32" s="52"/>
      <c r="AH32" s="52"/>
      <c r="AI32" s="52"/>
      <c r="AJ32" s="52"/>
      <c r="AK32" s="349">
        <f>SUM(AK23:AK30)</f>
        <v>0</v>
      </c>
      <c r="AL32" s="348"/>
      <c r="AM32" s="348"/>
      <c r="AN32" s="348"/>
      <c r="AO32" s="350"/>
      <c r="AP32" s="50"/>
      <c r="AQ32" s="54"/>
      <c r="BE32" s="334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60"/>
    </row>
    <row r="39" spans="2:56" s="1" customFormat="1" ht="36.950000000000003" customHeight="1">
      <c r="B39" s="40"/>
      <c r="C39" s="61" t="s">
        <v>50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0"/>
    </row>
    <row r="40" spans="2:56" s="1" customFormat="1" ht="6.95" customHeight="1">
      <c r="B40" s="40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0"/>
    </row>
    <row r="41" spans="2:56" s="3" customFormat="1" ht="14.45" customHeight="1">
      <c r="B41" s="63"/>
      <c r="C41" s="64" t="s">
        <v>15</v>
      </c>
      <c r="D41" s="65"/>
      <c r="E41" s="65"/>
      <c r="F41" s="65"/>
      <c r="G41" s="65"/>
      <c r="H41" s="65"/>
      <c r="I41" s="65"/>
      <c r="J41" s="65"/>
      <c r="K41" s="65"/>
      <c r="L41" s="65" t="str">
        <f>K5</f>
        <v>27022018</v>
      </c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66"/>
    </row>
    <row r="42" spans="2:56" s="4" customFormat="1" ht="36.950000000000003" customHeight="1">
      <c r="B42" s="67"/>
      <c r="C42" s="68" t="s">
        <v>18</v>
      </c>
      <c r="D42" s="69"/>
      <c r="E42" s="69"/>
      <c r="F42" s="69"/>
      <c r="G42" s="69"/>
      <c r="H42" s="69"/>
      <c r="I42" s="69"/>
      <c r="J42" s="69"/>
      <c r="K42" s="69"/>
      <c r="L42" s="351" t="str">
        <f>K6</f>
        <v>Parkovací místa ul. Šeříková - p.p.č. 793/278, v k. ú. Výškovice u Ostravy</v>
      </c>
      <c r="M42" s="352"/>
      <c r="N42" s="352"/>
      <c r="O42" s="352"/>
      <c r="P42" s="352"/>
      <c r="Q42" s="352"/>
      <c r="R42" s="352"/>
      <c r="S42" s="352"/>
      <c r="T42" s="352"/>
      <c r="U42" s="352"/>
      <c r="V42" s="352"/>
      <c r="W42" s="352"/>
      <c r="X42" s="352"/>
      <c r="Y42" s="352"/>
      <c r="Z42" s="352"/>
      <c r="AA42" s="352"/>
      <c r="AB42" s="352"/>
      <c r="AC42" s="352"/>
      <c r="AD42" s="352"/>
      <c r="AE42" s="352"/>
      <c r="AF42" s="352"/>
      <c r="AG42" s="352"/>
      <c r="AH42" s="352"/>
      <c r="AI42" s="352"/>
      <c r="AJ42" s="352"/>
      <c r="AK42" s="352"/>
      <c r="AL42" s="352"/>
      <c r="AM42" s="352"/>
      <c r="AN42" s="352"/>
      <c r="AO42" s="352"/>
      <c r="AP42" s="69"/>
      <c r="AQ42" s="69"/>
      <c r="AR42" s="70"/>
    </row>
    <row r="43" spans="2:56" s="1" customFormat="1" ht="6.95" customHeight="1">
      <c r="B43" s="40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0"/>
    </row>
    <row r="44" spans="2:56" s="1" customFormat="1">
      <c r="B44" s="40"/>
      <c r="C44" s="64" t="s">
        <v>23</v>
      </c>
      <c r="D44" s="62"/>
      <c r="E44" s="62"/>
      <c r="F44" s="62"/>
      <c r="G44" s="62"/>
      <c r="H44" s="62"/>
      <c r="I44" s="62"/>
      <c r="J44" s="62"/>
      <c r="K44" s="62"/>
      <c r="L44" s="71" t="str">
        <f>IF(K8="","",K8)</f>
        <v xml:space="preserve">Ostrava, ul. Šeříková 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4" t="s">
        <v>25</v>
      </c>
      <c r="AJ44" s="62"/>
      <c r="AK44" s="62"/>
      <c r="AL44" s="62"/>
      <c r="AM44" s="353" t="str">
        <f>IF(AN8= "","",AN8)</f>
        <v>26. 2. 2018</v>
      </c>
      <c r="AN44" s="353"/>
      <c r="AO44" s="62"/>
      <c r="AP44" s="62"/>
      <c r="AQ44" s="62"/>
      <c r="AR44" s="60"/>
    </row>
    <row r="45" spans="2:56" s="1" customFormat="1" ht="6.95" customHeight="1">
      <c r="B45" s="40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0"/>
    </row>
    <row r="46" spans="2:56" s="1" customFormat="1">
      <c r="B46" s="40"/>
      <c r="C46" s="64" t="s">
        <v>27</v>
      </c>
      <c r="D46" s="62"/>
      <c r="E46" s="62"/>
      <c r="F46" s="62"/>
      <c r="G46" s="62"/>
      <c r="H46" s="62"/>
      <c r="I46" s="62"/>
      <c r="J46" s="62"/>
      <c r="K46" s="62"/>
      <c r="L46" s="65" t="str">
        <f>IF(E11= "","",E11)</f>
        <v>Městský obvod Ostrava – Jih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4" t="s">
        <v>33</v>
      </c>
      <c r="AJ46" s="62"/>
      <c r="AK46" s="62"/>
      <c r="AL46" s="62"/>
      <c r="AM46" s="354" t="str">
        <f>IF(E17="","",E17)</f>
        <v>Roman Fildán</v>
      </c>
      <c r="AN46" s="354"/>
      <c r="AO46" s="354"/>
      <c r="AP46" s="354"/>
      <c r="AQ46" s="62"/>
      <c r="AR46" s="60"/>
      <c r="AS46" s="355" t="s">
        <v>51</v>
      </c>
      <c r="AT46" s="356"/>
      <c r="AU46" s="73"/>
      <c r="AV46" s="73"/>
      <c r="AW46" s="73"/>
      <c r="AX46" s="73"/>
      <c r="AY46" s="73"/>
      <c r="AZ46" s="73"/>
      <c r="BA46" s="73"/>
      <c r="BB46" s="73"/>
      <c r="BC46" s="73"/>
      <c r="BD46" s="74"/>
    </row>
    <row r="47" spans="2:56" s="1" customFormat="1">
      <c r="B47" s="40"/>
      <c r="C47" s="64" t="s">
        <v>31</v>
      </c>
      <c r="D47" s="62"/>
      <c r="E47" s="62"/>
      <c r="F47" s="62"/>
      <c r="G47" s="62"/>
      <c r="H47" s="62"/>
      <c r="I47" s="62"/>
      <c r="J47" s="62"/>
      <c r="K47" s="62"/>
      <c r="L47" s="65" t="str">
        <f>IF(E14= "Vyplň údaj","",E14)</f>
        <v/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0"/>
      <c r="AS47" s="357"/>
      <c r="AT47" s="358"/>
      <c r="AU47" s="75"/>
      <c r="AV47" s="75"/>
      <c r="AW47" s="75"/>
      <c r="AX47" s="75"/>
      <c r="AY47" s="75"/>
      <c r="AZ47" s="75"/>
      <c r="BA47" s="75"/>
      <c r="BB47" s="75"/>
      <c r="BC47" s="75"/>
      <c r="BD47" s="76"/>
    </row>
    <row r="48" spans="2:56" s="1" customFormat="1" ht="10.9" customHeight="1">
      <c r="B48" s="40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0"/>
      <c r="AS48" s="359"/>
      <c r="AT48" s="360"/>
      <c r="AU48" s="41"/>
      <c r="AV48" s="41"/>
      <c r="AW48" s="41"/>
      <c r="AX48" s="41"/>
      <c r="AY48" s="41"/>
      <c r="AZ48" s="41"/>
      <c r="BA48" s="41"/>
      <c r="BB48" s="41"/>
      <c r="BC48" s="41"/>
      <c r="BD48" s="77"/>
    </row>
    <row r="49" spans="1:91" s="1" customFormat="1" ht="29.25" customHeight="1">
      <c r="B49" s="40"/>
      <c r="C49" s="361" t="s">
        <v>52</v>
      </c>
      <c r="D49" s="362"/>
      <c r="E49" s="362"/>
      <c r="F49" s="362"/>
      <c r="G49" s="362"/>
      <c r="H49" s="78"/>
      <c r="I49" s="363" t="s">
        <v>53</v>
      </c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4" t="s">
        <v>54</v>
      </c>
      <c r="AH49" s="362"/>
      <c r="AI49" s="362"/>
      <c r="AJ49" s="362"/>
      <c r="AK49" s="362"/>
      <c r="AL49" s="362"/>
      <c r="AM49" s="362"/>
      <c r="AN49" s="363" t="s">
        <v>55</v>
      </c>
      <c r="AO49" s="362"/>
      <c r="AP49" s="362"/>
      <c r="AQ49" s="79" t="s">
        <v>56</v>
      </c>
      <c r="AR49" s="60"/>
      <c r="AS49" s="80" t="s">
        <v>57</v>
      </c>
      <c r="AT49" s="81" t="s">
        <v>58</v>
      </c>
      <c r="AU49" s="81" t="s">
        <v>59</v>
      </c>
      <c r="AV49" s="81" t="s">
        <v>60</v>
      </c>
      <c r="AW49" s="81" t="s">
        <v>61</v>
      </c>
      <c r="AX49" s="81" t="s">
        <v>62</v>
      </c>
      <c r="AY49" s="81" t="s">
        <v>63</v>
      </c>
      <c r="AZ49" s="81" t="s">
        <v>64</v>
      </c>
      <c r="BA49" s="81" t="s">
        <v>65</v>
      </c>
      <c r="BB49" s="81" t="s">
        <v>66</v>
      </c>
      <c r="BC49" s="81" t="s">
        <v>67</v>
      </c>
      <c r="BD49" s="82" t="s">
        <v>68</v>
      </c>
    </row>
    <row r="50" spans="1:91" s="1" customFormat="1" ht="10.9" customHeight="1">
      <c r="B50" s="40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0"/>
      <c r="AS50" s="83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5"/>
    </row>
    <row r="51" spans="1:91" s="4" customFormat="1" ht="32.450000000000003" customHeight="1">
      <c r="B51" s="67"/>
      <c r="C51" s="86" t="s">
        <v>69</v>
      </c>
      <c r="D51" s="87"/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368">
        <f>ROUND(SUM(AG52:AG55),2)</f>
        <v>0</v>
      </c>
      <c r="AH51" s="368"/>
      <c r="AI51" s="368"/>
      <c r="AJ51" s="368"/>
      <c r="AK51" s="368"/>
      <c r="AL51" s="368"/>
      <c r="AM51" s="368"/>
      <c r="AN51" s="369">
        <f>SUM(AG51,AT51)</f>
        <v>0</v>
      </c>
      <c r="AO51" s="369"/>
      <c r="AP51" s="369"/>
      <c r="AQ51" s="88" t="s">
        <v>21</v>
      </c>
      <c r="AR51" s="70"/>
      <c r="AS51" s="89">
        <f>ROUND(SUM(AS52:AS55),2)</f>
        <v>0</v>
      </c>
      <c r="AT51" s="90">
        <f>ROUND(SUM(AV51:AW51),2)</f>
        <v>0</v>
      </c>
      <c r="AU51" s="91">
        <f>ROUND(SUM(AU52:AU55),5)</f>
        <v>0</v>
      </c>
      <c r="AV51" s="90">
        <f>ROUND(AZ51*L26,2)</f>
        <v>0</v>
      </c>
      <c r="AW51" s="90">
        <f>ROUND(BA51*L27,2)</f>
        <v>0</v>
      </c>
      <c r="AX51" s="90">
        <f>ROUND(BB51*L26,2)</f>
        <v>0</v>
      </c>
      <c r="AY51" s="90">
        <f>ROUND(BC51*L27,2)</f>
        <v>0</v>
      </c>
      <c r="AZ51" s="90">
        <f>ROUND(SUM(AZ52:AZ55),2)</f>
        <v>0</v>
      </c>
      <c r="BA51" s="90">
        <f>ROUND(SUM(BA52:BA55),2)</f>
        <v>0</v>
      </c>
      <c r="BB51" s="90">
        <f>ROUND(SUM(BB52:BB55),2)</f>
        <v>0</v>
      </c>
      <c r="BC51" s="90">
        <f>ROUND(SUM(BC52:BC55),2)</f>
        <v>0</v>
      </c>
      <c r="BD51" s="92">
        <f>ROUND(SUM(BD52:BD55),2)</f>
        <v>0</v>
      </c>
      <c r="BS51" s="93" t="s">
        <v>70</v>
      </c>
      <c r="BT51" s="93" t="s">
        <v>71</v>
      </c>
      <c r="BU51" s="94" t="s">
        <v>72</v>
      </c>
      <c r="BV51" s="93" t="s">
        <v>73</v>
      </c>
      <c r="BW51" s="93" t="s">
        <v>7</v>
      </c>
      <c r="BX51" s="93" t="s">
        <v>74</v>
      </c>
      <c r="CL51" s="93" t="s">
        <v>21</v>
      </c>
    </row>
    <row r="52" spans="1:91" s="5" customFormat="1" ht="16.5" customHeight="1">
      <c r="A52" s="95" t="s">
        <v>75</v>
      </c>
      <c r="B52" s="96"/>
      <c r="C52" s="97"/>
      <c r="D52" s="367" t="s">
        <v>76</v>
      </c>
      <c r="E52" s="367"/>
      <c r="F52" s="367"/>
      <c r="G52" s="367"/>
      <c r="H52" s="367"/>
      <c r="I52" s="98"/>
      <c r="J52" s="367" t="s">
        <v>77</v>
      </c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5">
        <f>'000 - vedlejší rozpočtové...'!J27</f>
        <v>0</v>
      </c>
      <c r="AH52" s="366"/>
      <c r="AI52" s="366"/>
      <c r="AJ52" s="366"/>
      <c r="AK52" s="366"/>
      <c r="AL52" s="366"/>
      <c r="AM52" s="366"/>
      <c r="AN52" s="365">
        <f>SUM(AG52,AT52)</f>
        <v>0</v>
      </c>
      <c r="AO52" s="366"/>
      <c r="AP52" s="366"/>
      <c r="AQ52" s="99" t="s">
        <v>78</v>
      </c>
      <c r="AR52" s="100"/>
      <c r="AS52" s="101">
        <v>0</v>
      </c>
      <c r="AT52" s="102">
        <f>ROUND(SUM(AV52:AW52),2)</f>
        <v>0</v>
      </c>
      <c r="AU52" s="103">
        <f>'000 - vedlejší rozpočtové...'!P78</f>
        <v>0</v>
      </c>
      <c r="AV52" s="102">
        <f>'000 - vedlejší rozpočtové...'!J30</f>
        <v>0</v>
      </c>
      <c r="AW52" s="102">
        <f>'000 - vedlejší rozpočtové...'!J31</f>
        <v>0</v>
      </c>
      <c r="AX52" s="102">
        <f>'000 - vedlejší rozpočtové...'!J32</f>
        <v>0</v>
      </c>
      <c r="AY52" s="102">
        <f>'000 - vedlejší rozpočtové...'!J33</f>
        <v>0</v>
      </c>
      <c r="AZ52" s="102">
        <f>'000 - vedlejší rozpočtové...'!F30</f>
        <v>0</v>
      </c>
      <c r="BA52" s="102">
        <f>'000 - vedlejší rozpočtové...'!F31</f>
        <v>0</v>
      </c>
      <c r="BB52" s="102">
        <f>'000 - vedlejší rozpočtové...'!F32</f>
        <v>0</v>
      </c>
      <c r="BC52" s="102">
        <f>'000 - vedlejší rozpočtové...'!F33</f>
        <v>0</v>
      </c>
      <c r="BD52" s="104">
        <f>'000 - vedlejší rozpočtové...'!F34</f>
        <v>0</v>
      </c>
      <c r="BT52" s="105" t="s">
        <v>79</v>
      </c>
      <c r="BV52" s="105" t="s">
        <v>73</v>
      </c>
      <c r="BW52" s="105" t="s">
        <v>80</v>
      </c>
      <c r="BX52" s="105" t="s">
        <v>7</v>
      </c>
      <c r="CL52" s="105" t="s">
        <v>21</v>
      </c>
      <c r="CM52" s="105" t="s">
        <v>81</v>
      </c>
    </row>
    <row r="53" spans="1:91" s="5" customFormat="1" ht="16.5" customHeight="1">
      <c r="A53" s="95" t="s">
        <v>75</v>
      </c>
      <c r="B53" s="96"/>
      <c r="C53" s="97"/>
      <c r="D53" s="367" t="s">
        <v>82</v>
      </c>
      <c r="E53" s="367"/>
      <c r="F53" s="367"/>
      <c r="G53" s="367"/>
      <c r="H53" s="367"/>
      <c r="I53" s="98"/>
      <c r="J53" s="367" t="s">
        <v>83</v>
      </c>
      <c r="K53" s="367"/>
      <c r="L53" s="367"/>
      <c r="M53" s="367"/>
      <c r="N53" s="367"/>
      <c r="O53" s="367"/>
      <c r="P53" s="367"/>
      <c r="Q53" s="367"/>
      <c r="R53" s="367"/>
      <c r="S53" s="367"/>
      <c r="T53" s="367"/>
      <c r="U53" s="367"/>
      <c r="V53" s="367"/>
      <c r="W53" s="367"/>
      <c r="X53" s="367"/>
      <c r="Y53" s="367"/>
      <c r="Z53" s="367"/>
      <c r="AA53" s="367"/>
      <c r="AB53" s="367"/>
      <c r="AC53" s="367"/>
      <c r="AD53" s="367"/>
      <c r="AE53" s="367"/>
      <c r="AF53" s="367"/>
      <c r="AG53" s="365">
        <f>'001 - SO 101 PARKOVIŠTĚ A...'!J27</f>
        <v>0</v>
      </c>
      <c r="AH53" s="366"/>
      <c r="AI53" s="366"/>
      <c r="AJ53" s="366"/>
      <c r="AK53" s="366"/>
      <c r="AL53" s="366"/>
      <c r="AM53" s="366"/>
      <c r="AN53" s="365">
        <f>SUM(AG53,AT53)</f>
        <v>0</v>
      </c>
      <c r="AO53" s="366"/>
      <c r="AP53" s="366"/>
      <c r="AQ53" s="99" t="s">
        <v>78</v>
      </c>
      <c r="AR53" s="100"/>
      <c r="AS53" s="101">
        <v>0</v>
      </c>
      <c r="AT53" s="102">
        <f>ROUND(SUM(AV53:AW53),2)</f>
        <v>0</v>
      </c>
      <c r="AU53" s="103">
        <f>'001 - SO 101 PARKOVIŠTĚ A...'!P86</f>
        <v>0</v>
      </c>
      <c r="AV53" s="102">
        <f>'001 - SO 101 PARKOVIŠTĚ A...'!J30</f>
        <v>0</v>
      </c>
      <c r="AW53" s="102">
        <f>'001 - SO 101 PARKOVIŠTĚ A...'!J31</f>
        <v>0</v>
      </c>
      <c r="AX53" s="102">
        <f>'001 - SO 101 PARKOVIŠTĚ A...'!J32</f>
        <v>0</v>
      </c>
      <c r="AY53" s="102">
        <f>'001 - SO 101 PARKOVIŠTĚ A...'!J33</f>
        <v>0</v>
      </c>
      <c r="AZ53" s="102">
        <f>'001 - SO 101 PARKOVIŠTĚ A...'!F30</f>
        <v>0</v>
      </c>
      <c r="BA53" s="102">
        <f>'001 - SO 101 PARKOVIŠTĚ A...'!F31</f>
        <v>0</v>
      </c>
      <c r="BB53" s="102">
        <f>'001 - SO 101 PARKOVIŠTĚ A...'!F32</f>
        <v>0</v>
      </c>
      <c r="BC53" s="102">
        <f>'001 - SO 101 PARKOVIŠTĚ A...'!F33</f>
        <v>0</v>
      </c>
      <c r="BD53" s="104">
        <f>'001 - SO 101 PARKOVIŠTĚ A...'!F34</f>
        <v>0</v>
      </c>
      <c r="BT53" s="105" t="s">
        <v>79</v>
      </c>
      <c r="BV53" s="105" t="s">
        <v>73</v>
      </c>
      <c r="BW53" s="105" t="s">
        <v>84</v>
      </c>
      <c r="BX53" s="105" t="s">
        <v>7</v>
      </c>
      <c r="CL53" s="105" t="s">
        <v>21</v>
      </c>
      <c r="CM53" s="105" t="s">
        <v>81</v>
      </c>
    </row>
    <row r="54" spans="1:91" s="5" customFormat="1" ht="16.5" customHeight="1">
      <c r="A54" s="95" t="s">
        <v>75</v>
      </c>
      <c r="B54" s="96"/>
      <c r="C54" s="97"/>
      <c r="D54" s="367" t="s">
        <v>85</v>
      </c>
      <c r="E54" s="367"/>
      <c r="F54" s="367"/>
      <c r="G54" s="367"/>
      <c r="H54" s="367"/>
      <c r="I54" s="98"/>
      <c r="J54" s="367" t="s">
        <v>86</v>
      </c>
      <c r="K54" s="367"/>
      <c r="L54" s="367"/>
      <c r="M54" s="367"/>
      <c r="N54" s="367"/>
      <c r="O54" s="367"/>
      <c r="P54" s="367"/>
      <c r="Q54" s="367"/>
      <c r="R54" s="367"/>
      <c r="S54" s="367"/>
      <c r="T54" s="367"/>
      <c r="U54" s="367"/>
      <c r="V54" s="367"/>
      <c r="W54" s="367"/>
      <c r="X54" s="367"/>
      <c r="Y54" s="367"/>
      <c r="Z54" s="367"/>
      <c r="AA54" s="367"/>
      <c r="AB54" s="367"/>
      <c r="AC54" s="367"/>
      <c r="AD54" s="367"/>
      <c r="AE54" s="367"/>
      <c r="AF54" s="367"/>
      <c r="AG54" s="365">
        <f>'002 - SO 301 DEŠŤOVÁ KANA...'!J27</f>
        <v>0</v>
      </c>
      <c r="AH54" s="366"/>
      <c r="AI54" s="366"/>
      <c r="AJ54" s="366"/>
      <c r="AK54" s="366"/>
      <c r="AL54" s="366"/>
      <c r="AM54" s="366"/>
      <c r="AN54" s="365">
        <f>SUM(AG54,AT54)</f>
        <v>0</v>
      </c>
      <c r="AO54" s="366"/>
      <c r="AP54" s="366"/>
      <c r="AQ54" s="99" t="s">
        <v>78</v>
      </c>
      <c r="AR54" s="100"/>
      <c r="AS54" s="101">
        <v>0</v>
      </c>
      <c r="AT54" s="102">
        <f>ROUND(SUM(AV54:AW54),2)</f>
        <v>0</v>
      </c>
      <c r="AU54" s="103">
        <f>'002 - SO 301 DEŠŤOVÁ KANA...'!P84</f>
        <v>0</v>
      </c>
      <c r="AV54" s="102">
        <f>'002 - SO 301 DEŠŤOVÁ KANA...'!J30</f>
        <v>0</v>
      </c>
      <c r="AW54" s="102">
        <f>'002 - SO 301 DEŠŤOVÁ KANA...'!J31</f>
        <v>0</v>
      </c>
      <c r="AX54" s="102">
        <f>'002 - SO 301 DEŠŤOVÁ KANA...'!J32</f>
        <v>0</v>
      </c>
      <c r="AY54" s="102">
        <f>'002 - SO 301 DEŠŤOVÁ KANA...'!J33</f>
        <v>0</v>
      </c>
      <c r="AZ54" s="102">
        <f>'002 - SO 301 DEŠŤOVÁ KANA...'!F30</f>
        <v>0</v>
      </c>
      <c r="BA54" s="102">
        <f>'002 - SO 301 DEŠŤOVÁ KANA...'!F31</f>
        <v>0</v>
      </c>
      <c r="BB54" s="102">
        <f>'002 - SO 301 DEŠŤOVÁ KANA...'!F32</f>
        <v>0</v>
      </c>
      <c r="BC54" s="102">
        <f>'002 - SO 301 DEŠŤOVÁ KANA...'!F33</f>
        <v>0</v>
      </c>
      <c r="BD54" s="104">
        <f>'002 - SO 301 DEŠŤOVÁ KANA...'!F34</f>
        <v>0</v>
      </c>
      <c r="BT54" s="105" t="s">
        <v>79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81</v>
      </c>
    </row>
    <row r="55" spans="1:91" s="5" customFormat="1" ht="16.5" customHeight="1">
      <c r="A55" s="95" t="s">
        <v>75</v>
      </c>
      <c r="B55" s="96"/>
      <c r="C55" s="97"/>
      <c r="D55" s="367" t="s">
        <v>88</v>
      </c>
      <c r="E55" s="367"/>
      <c r="F55" s="367"/>
      <c r="G55" s="367"/>
      <c r="H55" s="367"/>
      <c r="I55" s="98"/>
      <c r="J55" s="367" t="s">
        <v>89</v>
      </c>
      <c r="K55" s="367"/>
      <c r="L55" s="367"/>
      <c r="M55" s="367"/>
      <c r="N55" s="367"/>
      <c r="O55" s="367"/>
      <c r="P55" s="367"/>
      <c r="Q55" s="367"/>
      <c r="R55" s="367"/>
      <c r="S55" s="367"/>
      <c r="T55" s="367"/>
      <c r="U55" s="367"/>
      <c r="V55" s="367"/>
      <c r="W55" s="367"/>
      <c r="X55" s="367"/>
      <c r="Y55" s="367"/>
      <c r="Z55" s="367"/>
      <c r="AA55" s="367"/>
      <c r="AB55" s="367"/>
      <c r="AC55" s="367"/>
      <c r="AD55" s="367"/>
      <c r="AE55" s="367"/>
      <c r="AF55" s="367"/>
      <c r="AG55" s="365">
        <f>'003 - SO 401 VEŘEJNÉ OSVĚ...'!J27</f>
        <v>0</v>
      </c>
      <c r="AH55" s="366"/>
      <c r="AI55" s="366"/>
      <c r="AJ55" s="366"/>
      <c r="AK55" s="366"/>
      <c r="AL55" s="366"/>
      <c r="AM55" s="366"/>
      <c r="AN55" s="365">
        <f>SUM(AG55,AT55)</f>
        <v>0</v>
      </c>
      <c r="AO55" s="366"/>
      <c r="AP55" s="366"/>
      <c r="AQ55" s="99" t="s">
        <v>78</v>
      </c>
      <c r="AR55" s="100"/>
      <c r="AS55" s="106">
        <v>0</v>
      </c>
      <c r="AT55" s="107">
        <f>ROUND(SUM(AV55:AW55),2)</f>
        <v>0</v>
      </c>
      <c r="AU55" s="108">
        <f>'003 - SO 401 VEŘEJNÉ OSVĚ...'!P81</f>
        <v>0</v>
      </c>
      <c r="AV55" s="107">
        <f>'003 - SO 401 VEŘEJNÉ OSVĚ...'!J30</f>
        <v>0</v>
      </c>
      <c r="AW55" s="107">
        <f>'003 - SO 401 VEŘEJNÉ OSVĚ...'!J31</f>
        <v>0</v>
      </c>
      <c r="AX55" s="107">
        <f>'003 - SO 401 VEŘEJNÉ OSVĚ...'!J32</f>
        <v>0</v>
      </c>
      <c r="AY55" s="107">
        <f>'003 - SO 401 VEŘEJNÉ OSVĚ...'!J33</f>
        <v>0</v>
      </c>
      <c r="AZ55" s="107">
        <f>'003 - SO 401 VEŘEJNÉ OSVĚ...'!F30</f>
        <v>0</v>
      </c>
      <c r="BA55" s="107">
        <f>'003 - SO 401 VEŘEJNÉ OSVĚ...'!F31</f>
        <v>0</v>
      </c>
      <c r="BB55" s="107">
        <f>'003 - SO 401 VEŘEJNÉ OSVĚ...'!F32</f>
        <v>0</v>
      </c>
      <c r="BC55" s="107">
        <f>'003 - SO 401 VEŘEJNÉ OSVĚ...'!F33</f>
        <v>0</v>
      </c>
      <c r="BD55" s="109">
        <f>'003 - SO 401 VEŘEJNÉ OSVĚ...'!F34</f>
        <v>0</v>
      </c>
      <c r="BT55" s="105" t="s">
        <v>79</v>
      </c>
      <c r="BV55" s="105" t="s">
        <v>73</v>
      </c>
      <c r="BW55" s="105" t="s">
        <v>90</v>
      </c>
      <c r="BX55" s="105" t="s">
        <v>7</v>
      </c>
      <c r="CL55" s="105" t="s">
        <v>21</v>
      </c>
      <c r="CM55" s="105" t="s">
        <v>81</v>
      </c>
    </row>
    <row r="56" spans="1:91" s="1" customFormat="1" ht="30" customHeight="1">
      <c r="B56" s="40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0"/>
    </row>
    <row r="57" spans="1:91" s="1" customFormat="1" ht="6.95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60"/>
    </row>
  </sheetData>
  <sheetProtection algorithmName="SHA-512" hashValue="yRSOOWsUA+c6lypLMwM7G9Ens8dBjgZF4LGlJ8xkoUxbnAjmLOw4lvpLGHWz8bs/wCjj6ajsGPQg+qeTFl0zPw==" saltValue="KBlVWMJLpe0j4gnYIeQ1ykO5mx3FcF65neEJ6tlnJX+sy8omGBf+MMLTIoj2gUqDq+qyBshiEgW+zBPJUq8Z4g==" spinCount="100000" sheet="1" objects="1" scenarios="1" formatColumns="0" formatRows="0"/>
  <mergeCells count="53">
    <mergeCell ref="AG51:AM51"/>
    <mergeCell ref="AN51:AP51"/>
    <mergeCell ref="AR2:BE2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00 - vedlejší rozpočtové...'!C2" display="/"/>
    <hyperlink ref="A53" location="'001 - SO 101 PARKOVIŠTĚ A...'!C2" display="/"/>
    <hyperlink ref="A54" location="'002 - SO 301 DEŠŤOVÁ KANA...'!C2" display="/"/>
    <hyperlink ref="A55" location="'003 - SO 401 VEŘEJNÉ OSVĚ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01"/>
  <sheetViews>
    <sheetView showGridLines="0" workbookViewId="0">
      <pane ySplit="1" topLeftCell="A98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9" t="s">
        <v>92</v>
      </c>
      <c r="H1" s="37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80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1" t="str">
        <f>'Rekapitulace stavby'!K6</f>
        <v>Parkovací místa ul. Šeříková - p.p.č. 793/278, v k. ú. Výškovice u Ostravy</v>
      </c>
      <c r="F7" s="372"/>
      <c r="G7" s="372"/>
      <c r="H7" s="372"/>
      <c r="I7" s="116"/>
      <c r="J7" s="28"/>
      <c r="K7" s="30"/>
    </row>
    <row r="8" spans="1:70" s="1" customFormat="1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3" t="s">
        <v>98</v>
      </c>
      <c r="F9" s="374"/>
      <c r="G9" s="374"/>
      <c r="H9" s="37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ROUND(J78,2)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ROUND(SUM(BE78:BE100), 2)</f>
        <v>0</v>
      </c>
      <c r="G30" s="41"/>
      <c r="H30" s="41"/>
      <c r="I30" s="130">
        <v>0.21</v>
      </c>
      <c r="J30" s="129">
        <f>ROUND(ROUND((SUM(BE78:BE100)),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ROUND(SUM(BF78:BF100), 2)</f>
        <v>0</v>
      </c>
      <c r="G31" s="41"/>
      <c r="H31" s="41"/>
      <c r="I31" s="130">
        <v>0.15</v>
      </c>
      <c r="J31" s="129">
        <f>ROUND(ROUND((SUM(BF78:BF100)),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ROUND(SUM(BG78:BG100),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ROUND(SUM(BH78:BH100),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ROUND(SUM(BI78:BI100),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Parkovací místa ul. Šeříková - p.p.č. 793/278, v k. ú. Výškovice u Ostravy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000 - vedlejší rozpočtové náklady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Ostrava, ul. Šeříková </v>
      </c>
      <c r="G49" s="41"/>
      <c r="H49" s="41"/>
      <c r="I49" s="118" t="s">
        <v>25</v>
      </c>
      <c r="J49" s="119" t="str">
        <f>IF(J12="","",J12)</f>
        <v>26. 2. 2018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J78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J79</f>
        <v>0</v>
      </c>
      <c r="K57" s="154"/>
    </row>
    <row r="58" spans="2:47" s="8" customFormat="1" ht="19.899999999999999" customHeight="1">
      <c r="B58" s="155"/>
      <c r="C58" s="156"/>
      <c r="D58" s="157" t="s">
        <v>105</v>
      </c>
      <c r="E58" s="158"/>
      <c r="F58" s="158"/>
      <c r="G58" s="158"/>
      <c r="H58" s="158"/>
      <c r="I58" s="159"/>
      <c r="J58" s="160">
        <f>J80</f>
        <v>0</v>
      </c>
      <c r="K58" s="161"/>
    </row>
    <row r="59" spans="2:47" s="1" customFormat="1" ht="21.75" customHeight="1">
      <c r="B59" s="40"/>
      <c r="C59" s="41"/>
      <c r="D59" s="41"/>
      <c r="E59" s="41"/>
      <c r="F59" s="41"/>
      <c r="G59" s="41"/>
      <c r="H59" s="41"/>
      <c r="I59" s="117"/>
      <c r="J59" s="41"/>
      <c r="K59" s="44"/>
    </row>
    <row r="60" spans="2:47" s="1" customFormat="1" ht="6.95" customHeight="1">
      <c r="B60" s="55"/>
      <c r="C60" s="56"/>
      <c r="D60" s="56"/>
      <c r="E60" s="56"/>
      <c r="F60" s="56"/>
      <c r="G60" s="56"/>
      <c r="H60" s="56"/>
      <c r="I60" s="138"/>
      <c r="J60" s="56"/>
      <c r="K60" s="5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41"/>
      <c r="J64" s="59"/>
      <c r="K64" s="59"/>
      <c r="L64" s="60"/>
    </row>
    <row r="65" spans="2:63" s="1" customFormat="1" ht="36.950000000000003" customHeight="1">
      <c r="B65" s="40"/>
      <c r="C65" s="61" t="s">
        <v>106</v>
      </c>
      <c r="D65" s="62"/>
      <c r="E65" s="62"/>
      <c r="F65" s="62"/>
      <c r="G65" s="62"/>
      <c r="H65" s="62"/>
      <c r="I65" s="162"/>
      <c r="J65" s="62"/>
      <c r="K65" s="62"/>
      <c r="L65" s="60"/>
    </row>
    <row r="66" spans="2:63" s="1" customFormat="1" ht="6.95" customHeight="1">
      <c r="B66" s="40"/>
      <c r="C66" s="62"/>
      <c r="D66" s="62"/>
      <c r="E66" s="62"/>
      <c r="F66" s="62"/>
      <c r="G66" s="62"/>
      <c r="H66" s="62"/>
      <c r="I66" s="162"/>
      <c r="J66" s="62"/>
      <c r="K66" s="62"/>
      <c r="L66" s="60"/>
    </row>
    <row r="67" spans="2:63" s="1" customFormat="1" ht="14.45" customHeight="1">
      <c r="B67" s="40"/>
      <c r="C67" s="64" t="s">
        <v>18</v>
      </c>
      <c r="D67" s="62"/>
      <c r="E67" s="62"/>
      <c r="F67" s="62"/>
      <c r="G67" s="62"/>
      <c r="H67" s="62"/>
      <c r="I67" s="162"/>
      <c r="J67" s="62"/>
      <c r="K67" s="62"/>
      <c r="L67" s="60"/>
    </row>
    <row r="68" spans="2:63" s="1" customFormat="1" ht="16.5" customHeight="1">
      <c r="B68" s="40"/>
      <c r="C68" s="62"/>
      <c r="D68" s="62"/>
      <c r="E68" s="376" t="str">
        <f>E7</f>
        <v>Parkovací místa ul. Šeříková - p.p.č. 793/278, v k. ú. Výškovice u Ostravy</v>
      </c>
      <c r="F68" s="377"/>
      <c r="G68" s="377"/>
      <c r="H68" s="377"/>
      <c r="I68" s="162"/>
      <c r="J68" s="62"/>
      <c r="K68" s="62"/>
      <c r="L68" s="60"/>
    </row>
    <row r="69" spans="2:63" s="1" customFormat="1" ht="14.45" customHeight="1">
      <c r="B69" s="40"/>
      <c r="C69" s="64" t="s">
        <v>97</v>
      </c>
      <c r="D69" s="62"/>
      <c r="E69" s="62"/>
      <c r="F69" s="62"/>
      <c r="G69" s="62"/>
      <c r="H69" s="62"/>
      <c r="I69" s="162"/>
      <c r="J69" s="62"/>
      <c r="K69" s="62"/>
      <c r="L69" s="60"/>
    </row>
    <row r="70" spans="2:63" s="1" customFormat="1" ht="17.25" customHeight="1">
      <c r="B70" s="40"/>
      <c r="C70" s="62"/>
      <c r="D70" s="62"/>
      <c r="E70" s="351" t="str">
        <f>E9</f>
        <v>000 - vedlejší rozpočtové náklady</v>
      </c>
      <c r="F70" s="378"/>
      <c r="G70" s="378"/>
      <c r="H70" s="378"/>
      <c r="I70" s="162"/>
      <c r="J70" s="62"/>
      <c r="K70" s="62"/>
      <c r="L70" s="60"/>
    </row>
    <row r="71" spans="2:63" s="1" customFormat="1" ht="6.95" customHeight="1">
      <c r="B71" s="40"/>
      <c r="C71" s="62"/>
      <c r="D71" s="62"/>
      <c r="E71" s="62"/>
      <c r="F71" s="62"/>
      <c r="G71" s="62"/>
      <c r="H71" s="62"/>
      <c r="I71" s="162"/>
      <c r="J71" s="62"/>
      <c r="K71" s="62"/>
      <c r="L71" s="60"/>
    </row>
    <row r="72" spans="2:63" s="1" customFormat="1" ht="18" customHeight="1">
      <c r="B72" s="40"/>
      <c r="C72" s="64" t="s">
        <v>23</v>
      </c>
      <c r="D72" s="62"/>
      <c r="E72" s="62"/>
      <c r="F72" s="163" t="str">
        <f>F12</f>
        <v xml:space="preserve">Ostrava, ul. Šeříková </v>
      </c>
      <c r="G72" s="62"/>
      <c r="H72" s="62"/>
      <c r="I72" s="164" t="s">
        <v>25</v>
      </c>
      <c r="J72" s="72" t="str">
        <f>IF(J12="","",J12)</f>
        <v>26. 2. 2018</v>
      </c>
      <c r="K72" s="62"/>
      <c r="L72" s="60"/>
    </row>
    <row r="73" spans="2:63" s="1" customFormat="1" ht="6.95" customHeight="1">
      <c r="B73" s="40"/>
      <c r="C73" s="62"/>
      <c r="D73" s="62"/>
      <c r="E73" s="62"/>
      <c r="F73" s="62"/>
      <c r="G73" s="62"/>
      <c r="H73" s="62"/>
      <c r="I73" s="162"/>
      <c r="J73" s="62"/>
      <c r="K73" s="62"/>
      <c r="L73" s="60"/>
    </row>
    <row r="74" spans="2:63" s="1" customFormat="1">
      <c r="B74" s="40"/>
      <c r="C74" s="64" t="s">
        <v>27</v>
      </c>
      <c r="D74" s="62"/>
      <c r="E74" s="62"/>
      <c r="F74" s="163" t="str">
        <f>E15</f>
        <v>Městský obvod Ostrava – Jih</v>
      </c>
      <c r="G74" s="62"/>
      <c r="H74" s="62"/>
      <c r="I74" s="164" t="s">
        <v>33</v>
      </c>
      <c r="J74" s="163" t="str">
        <f>E21</f>
        <v>Roman Fildán</v>
      </c>
      <c r="K74" s="62"/>
      <c r="L74" s="60"/>
    </row>
    <row r="75" spans="2:63" s="1" customFormat="1" ht="14.45" customHeight="1">
      <c r="B75" s="40"/>
      <c r="C75" s="64" t="s">
        <v>31</v>
      </c>
      <c r="D75" s="62"/>
      <c r="E75" s="62"/>
      <c r="F75" s="163" t="str">
        <f>IF(E18="","",E18)</f>
        <v/>
      </c>
      <c r="G75" s="62"/>
      <c r="H75" s="62"/>
      <c r="I75" s="162"/>
      <c r="J75" s="62"/>
      <c r="K75" s="62"/>
      <c r="L75" s="60"/>
    </row>
    <row r="76" spans="2:63" s="1" customFormat="1" ht="10.3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63" s="9" customFormat="1" ht="29.25" customHeight="1">
      <c r="B77" s="165"/>
      <c r="C77" s="166" t="s">
        <v>107</v>
      </c>
      <c r="D77" s="167" t="s">
        <v>56</v>
      </c>
      <c r="E77" s="167" t="s">
        <v>52</v>
      </c>
      <c r="F77" s="167" t="s">
        <v>108</v>
      </c>
      <c r="G77" s="167" t="s">
        <v>109</v>
      </c>
      <c r="H77" s="167" t="s">
        <v>110</v>
      </c>
      <c r="I77" s="168" t="s">
        <v>111</v>
      </c>
      <c r="J77" s="167" t="s">
        <v>101</v>
      </c>
      <c r="K77" s="169" t="s">
        <v>112</v>
      </c>
      <c r="L77" s="170"/>
      <c r="M77" s="80" t="s">
        <v>113</v>
      </c>
      <c r="N77" s="81" t="s">
        <v>41</v>
      </c>
      <c r="O77" s="81" t="s">
        <v>114</v>
      </c>
      <c r="P77" s="81" t="s">
        <v>115</v>
      </c>
      <c r="Q77" s="81" t="s">
        <v>116</v>
      </c>
      <c r="R77" s="81" t="s">
        <v>117</v>
      </c>
      <c r="S77" s="81" t="s">
        <v>118</v>
      </c>
      <c r="T77" s="82" t="s">
        <v>119</v>
      </c>
    </row>
    <row r="78" spans="2:63" s="1" customFormat="1" ht="29.25" customHeight="1">
      <c r="B78" s="40"/>
      <c r="C78" s="86" t="s">
        <v>102</v>
      </c>
      <c r="D78" s="62"/>
      <c r="E78" s="62"/>
      <c r="F78" s="62"/>
      <c r="G78" s="62"/>
      <c r="H78" s="62"/>
      <c r="I78" s="162"/>
      <c r="J78" s="171">
        <f>BK78</f>
        <v>0</v>
      </c>
      <c r="K78" s="62"/>
      <c r="L78" s="60"/>
      <c r="M78" s="83"/>
      <c r="N78" s="84"/>
      <c r="O78" s="84"/>
      <c r="P78" s="172">
        <f>P79</f>
        <v>0</v>
      </c>
      <c r="Q78" s="84"/>
      <c r="R78" s="172">
        <f>R79</f>
        <v>0</v>
      </c>
      <c r="S78" s="84"/>
      <c r="T78" s="173">
        <f>T79</f>
        <v>0</v>
      </c>
      <c r="AT78" s="23" t="s">
        <v>70</v>
      </c>
      <c r="AU78" s="23" t="s">
        <v>103</v>
      </c>
      <c r="BK78" s="174">
        <f>BK79</f>
        <v>0</v>
      </c>
    </row>
    <row r="79" spans="2:63" s="10" customFormat="1" ht="37.35" customHeight="1">
      <c r="B79" s="175"/>
      <c r="C79" s="176"/>
      <c r="D79" s="177" t="s">
        <v>70</v>
      </c>
      <c r="E79" s="178" t="s">
        <v>120</v>
      </c>
      <c r="F79" s="178" t="s">
        <v>121</v>
      </c>
      <c r="G79" s="176"/>
      <c r="H79" s="176"/>
      <c r="I79" s="179"/>
      <c r="J79" s="180">
        <f>BK79</f>
        <v>0</v>
      </c>
      <c r="K79" s="176"/>
      <c r="L79" s="181"/>
      <c r="M79" s="182"/>
      <c r="N79" s="183"/>
      <c r="O79" s="183"/>
      <c r="P79" s="184">
        <f>P80</f>
        <v>0</v>
      </c>
      <c r="Q79" s="183"/>
      <c r="R79" s="184">
        <f>R80</f>
        <v>0</v>
      </c>
      <c r="S79" s="183"/>
      <c r="T79" s="185">
        <f>T80</f>
        <v>0</v>
      </c>
      <c r="AR79" s="186" t="s">
        <v>122</v>
      </c>
      <c r="AT79" s="187" t="s">
        <v>70</v>
      </c>
      <c r="AU79" s="187" t="s">
        <v>71</v>
      </c>
      <c r="AY79" s="186" t="s">
        <v>123</v>
      </c>
      <c r="BK79" s="188">
        <f>BK80</f>
        <v>0</v>
      </c>
    </row>
    <row r="80" spans="2:63" s="10" customFormat="1" ht="19.899999999999999" customHeight="1">
      <c r="B80" s="175"/>
      <c r="C80" s="176"/>
      <c r="D80" s="177" t="s">
        <v>70</v>
      </c>
      <c r="E80" s="189" t="s">
        <v>79</v>
      </c>
      <c r="F80" s="189" t="s">
        <v>124</v>
      </c>
      <c r="G80" s="176"/>
      <c r="H80" s="176"/>
      <c r="I80" s="179"/>
      <c r="J80" s="190">
        <f>BK80</f>
        <v>0</v>
      </c>
      <c r="K80" s="176"/>
      <c r="L80" s="181"/>
      <c r="M80" s="182"/>
      <c r="N80" s="183"/>
      <c r="O80" s="183"/>
      <c r="P80" s="184">
        <f>SUM(P81:P100)</f>
        <v>0</v>
      </c>
      <c r="Q80" s="183"/>
      <c r="R80" s="184">
        <f>SUM(R81:R100)</f>
        <v>0</v>
      </c>
      <c r="S80" s="183"/>
      <c r="T80" s="185">
        <f>SUM(T81:T100)</f>
        <v>0</v>
      </c>
      <c r="AR80" s="186" t="s">
        <v>122</v>
      </c>
      <c r="AT80" s="187" t="s">
        <v>70</v>
      </c>
      <c r="AU80" s="187" t="s">
        <v>79</v>
      </c>
      <c r="AY80" s="186" t="s">
        <v>123</v>
      </c>
      <c r="BK80" s="188">
        <f>SUM(BK81:BK100)</f>
        <v>0</v>
      </c>
    </row>
    <row r="81" spans="2:65" s="1" customFormat="1" ht="16.5" customHeight="1">
      <c r="B81" s="40"/>
      <c r="C81" s="191" t="s">
        <v>79</v>
      </c>
      <c r="D81" s="191" t="s">
        <v>125</v>
      </c>
      <c r="E81" s="192" t="s">
        <v>82</v>
      </c>
      <c r="F81" s="193" t="s">
        <v>126</v>
      </c>
      <c r="G81" s="194" t="s">
        <v>127</v>
      </c>
      <c r="H81" s="195">
        <v>1</v>
      </c>
      <c r="I81" s="196"/>
      <c r="J81" s="197">
        <f t="shared" ref="J81:J100" si="0">ROUND(I81*H81,2)</f>
        <v>0</v>
      </c>
      <c r="K81" s="193" t="s">
        <v>21</v>
      </c>
      <c r="L81" s="198"/>
      <c r="M81" s="199" t="s">
        <v>21</v>
      </c>
      <c r="N81" s="200" t="s">
        <v>42</v>
      </c>
      <c r="O81" s="41"/>
      <c r="P81" s="201">
        <f t="shared" ref="P81:P100" si="1">O81*H81</f>
        <v>0</v>
      </c>
      <c r="Q81" s="201">
        <v>0</v>
      </c>
      <c r="R81" s="201">
        <f t="shared" ref="R81:R100" si="2">Q81*H81</f>
        <v>0</v>
      </c>
      <c r="S81" s="201">
        <v>0</v>
      </c>
      <c r="T81" s="202">
        <f t="shared" ref="T81:T100" si="3">S81*H81</f>
        <v>0</v>
      </c>
      <c r="AR81" s="23" t="s">
        <v>128</v>
      </c>
      <c r="AT81" s="23" t="s">
        <v>125</v>
      </c>
      <c r="AU81" s="23" t="s">
        <v>81</v>
      </c>
      <c r="AY81" s="23" t="s">
        <v>123</v>
      </c>
      <c r="BE81" s="203">
        <f t="shared" ref="BE81:BE100" si="4">IF(N81="základní",J81,0)</f>
        <v>0</v>
      </c>
      <c r="BF81" s="203">
        <f t="shared" ref="BF81:BF100" si="5">IF(N81="snížená",J81,0)</f>
        <v>0</v>
      </c>
      <c r="BG81" s="203">
        <f t="shared" ref="BG81:BG100" si="6">IF(N81="zákl. přenesená",J81,0)</f>
        <v>0</v>
      </c>
      <c r="BH81" s="203">
        <f t="shared" ref="BH81:BH100" si="7">IF(N81="sníž. přenesená",J81,0)</f>
        <v>0</v>
      </c>
      <c r="BI81" s="203">
        <f t="shared" ref="BI81:BI100" si="8">IF(N81="nulová",J81,0)</f>
        <v>0</v>
      </c>
      <c r="BJ81" s="23" t="s">
        <v>79</v>
      </c>
      <c r="BK81" s="203">
        <f t="shared" ref="BK81:BK100" si="9">ROUND(I81*H81,2)</f>
        <v>0</v>
      </c>
      <c r="BL81" s="23" t="s">
        <v>129</v>
      </c>
      <c r="BM81" s="23" t="s">
        <v>130</v>
      </c>
    </row>
    <row r="82" spans="2:65" s="1" customFormat="1" ht="25.5" customHeight="1">
      <c r="B82" s="40"/>
      <c r="C82" s="191" t="s">
        <v>81</v>
      </c>
      <c r="D82" s="191" t="s">
        <v>125</v>
      </c>
      <c r="E82" s="192" t="s">
        <v>85</v>
      </c>
      <c r="F82" s="193" t="s">
        <v>131</v>
      </c>
      <c r="G82" s="194" t="s">
        <v>127</v>
      </c>
      <c r="H82" s="195">
        <v>1</v>
      </c>
      <c r="I82" s="196"/>
      <c r="J82" s="197">
        <f t="shared" si="0"/>
        <v>0</v>
      </c>
      <c r="K82" s="193" t="s">
        <v>21</v>
      </c>
      <c r="L82" s="198"/>
      <c r="M82" s="199" t="s">
        <v>21</v>
      </c>
      <c r="N82" s="200" t="s">
        <v>42</v>
      </c>
      <c r="O82" s="41"/>
      <c r="P82" s="201">
        <f t="shared" si="1"/>
        <v>0</v>
      </c>
      <c r="Q82" s="201">
        <v>0</v>
      </c>
      <c r="R82" s="201">
        <f t="shared" si="2"/>
        <v>0</v>
      </c>
      <c r="S82" s="201">
        <v>0</v>
      </c>
      <c r="T82" s="202">
        <f t="shared" si="3"/>
        <v>0</v>
      </c>
      <c r="AR82" s="23" t="s">
        <v>128</v>
      </c>
      <c r="AT82" s="23" t="s">
        <v>125</v>
      </c>
      <c r="AU82" s="23" t="s">
        <v>81</v>
      </c>
      <c r="AY82" s="23" t="s">
        <v>123</v>
      </c>
      <c r="BE82" s="203">
        <f t="shared" si="4"/>
        <v>0</v>
      </c>
      <c r="BF82" s="203">
        <f t="shared" si="5"/>
        <v>0</v>
      </c>
      <c r="BG82" s="203">
        <f t="shared" si="6"/>
        <v>0</v>
      </c>
      <c r="BH82" s="203">
        <f t="shared" si="7"/>
        <v>0</v>
      </c>
      <c r="BI82" s="203">
        <f t="shared" si="8"/>
        <v>0</v>
      </c>
      <c r="BJ82" s="23" t="s">
        <v>79</v>
      </c>
      <c r="BK82" s="203">
        <f t="shared" si="9"/>
        <v>0</v>
      </c>
      <c r="BL82" s="23" t="s">
        <v>129</v>
      </c>
      <c r="BM82" s="23" t="s">
        <v>132</v>
      </c>
    </row>
    <row r="83" spans="2:65" s="1" customFormat="1" ht="16.5" customHeight="1">
      <c r="B83" s="40"/>
      <c r="C83" s="191" t="s">
        <v>133</v>
      </c>
      <c r="D83" s="191" t="s">
        <v>125</v>
      </c>
      <c r="E83" s="192" t="s">
        <v>134</v>
      </c>
      <c r="F83" s="193" t="s">
        <v>135</v>
      </c>
      <c r="G83" s="194" t="s">
        <v>127</v>
      </c>
      <c r="H83" s="195">
        <v>1</v>
      </c>
      <c r="I83" s="196"/>
      <c r="J83" s="197">
        <f t="shared" si="0"/>
        <v>0</v>
      </c>
      <c r="K83" s="193" t="s">
        <v>21</v>
      </c>
      <c r="L83" s="198"/>
      <c r="M83" s="199" t="s">
        <v>21</v>
      </c>
      <c r="N83" s="200" t="s">
        <v>42</v>
      </c>
      <c r="O83" s="41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3" t="s">
        <v>128</v>
      </c>
      <c r="AT83" s="23" t="s">
        <v>125</v>
      </c>
      <c r="AU83" s="23" t="s">
        <v>81</v>
      </c>
      <c r="AY83" s="23" t="s">
        <v>123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3" t="s">
        <v>79</v>
      </c>
      <c r="BK83" s="203">
        <f t="shared" si="9"/>
        <v>0</v>
      </c>
      <c r="BL83" s="23" t="s">
        <v>129</v>
      </c>
      <c r="BM83" s="23" t="s">
        <v>136</v>
      </c>
    </row>
    <row r="84" spans="2:65" s="1" customFormat="1" ht="16.5" customHeight="1">
      <c r="B84" s="40"/>
      <c r="C84" s="191" t="s">
        <v>129</v>
      </c>
      <c r="D84" s="191" t="s">
        <v>125</v>
      </c>
      <c r="E84" s="192" t="s">
        <v>88</v>
      </c>
      <c r="F84" s="193" t="s">
        <v>137</v>
      </c>
      <c r="G84" s="194" t="s">
        <v>127</v>
      </c>
      <c r="H84" s="195">
        <v>1</v>
      </c>
      <c r="I84" s="196"/>
      <c r="J84" s="197">
        <f t="shared" si="0"/>
        <v>0</v>
      </c>
      <c r="K84" s="193" t="s">
        <v>21</v>
      </c>
      <c r="L84" s="198"/>
      <c r="M84" s="199" t="s">
        <v>21</v>
      </c>
      <c r="N84" s="200" t="s">
        <v>42</v>
      </c>
      <c r="O84" s="41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3" t="s">
        <v>128</v>
      </c>
      <c r="AT84" s="23" t="s">
        <v>125</v>
      </c>
      <c r="AU84" s="23" t="s">
        <v>81</v>
      </c>
      <c r="AY84" s="23" t="s">
        <v>123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3" t="s">
        <v>79</v>
      </c>
      <c r="BK84" s="203">
        <f t="shared" si="9"/>
        <v>0</v>
      </c>
      <c r="BL84" s="23" t="s">
        <v>129</v>
      </c>
      <c r="BM84" s="23" t="s">
        <v>138</v>
      </c>
    </row>
    <row r="85" spans="2:65" s="1" customFormat="1" ht="16.5" customHeight="1">
      <c r="B85" s="40"/>
      <c r="C85" s="191" t="s">
        <v>122</v>
      </c>
      <c r="D85" s="191" t="s">
        <v>125</v>
      </c>
      <c r="E85" s="192" t="s">
        <v>139</v>
      </c>
      <c r="F85" s="193" t="s">
        <v>140</v>
      </c>
      <c r="G85" s="194" t="s">
        <v>127</v>
      </c>
      <c r="H85" s="195">
        <v>1</v>
      </c>
      <c r="I85" s="196"/>
      <c r="J85" s="197">
        <f t="shared" si="0"/>
        <v>0</v>
      </c>
      <c r="K85" s="193" t="s">
        <v>21</v>
      </c>
      <c r="L85" s="198"/>
      <c r="M85" s="199" t="s">
        <v>21</v>
      </c>
      <c r="N85" s="200" t="s">
        <v>42</v>
      </c>
      <c r="O85" s="41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3" t="s">
        <v>128</v>
      </c>
      <c r="AT85" s="23" t="s">
        <v>125</v>
      </c>
      <c r="AU85" s="23" t="s">
        <v>81</v>
      </c>
      <c r="AY85" s="23" t="s">
        <v>123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3" t="s">
        <v>79</v>
      </c>
      <c r="BK85" s="203">
        <f t="shared" si="9"/>
        <v>0</v>
      </c>
      <c r="BL85" s="23" t="s">
        <v>129</v>
      </c>
      <c r="BM85" s="23" t="s">
        <v>141</v>
      </c>
    </row>
    <row r="86" spans="2:65" s="1" customFormat="1" ht="16.5" customHeight="1">
      <c r="B86" s="40"/>
      <c r="C86" s="191" t="s">
        <v>142</v>
      </c>
      <c r="D86" s="191" t="s">
        <v>125</v>
      </c>
      <c r="E86" s="192" t="s">
        <v>143</v>
      </c>
      <c r="F86" s="193" t="s">
        <v>144</v>
      </c>
      <c r="G86" s="194" t="s">
        <v>127</v>
      </c>
      <c r="H86" s="195">
        <v>1</v>
      </c>
      <c r="I86" s="196"/>
      <c r="J86" s="197">
        <f t="shared" si="0"/>
        <v>0</v>
      </c>
      <c r="K86" s="193" t="s">
        <v>21</v>
      </c>
      <c r="L86" s="198"/>
      <c r="M86" s="199" t="s">
        <v>21</v>
      </c>
      <c r="N86" s="200" t="s">
        <v>42</v>
      </c>
      <c r="O86" s="41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3" t="s">
        <v>128</v>
      </c>
      <c r="AT86" s="23" t="s">
        <v>125</v>
      </c>
      <c r="AU86" s="23" t="s">
        <v>81</v>
      </c>
      <c r="AY86" s="23" t="s">
        <v>123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3" t="s">
        <v>79</v>
      </c>
      <c r="BK86" s="203">
        <f t="shared" si="9"/>
        <v>0</v>
      </c>
      <c r="BL86" s="23" t="s">
        <v>129</v>
      </c>
      <c r="BM86" s="23" t="s">
        <v>145</v>
      </c>
    </row>
    <row r="87" spans="2:65" s="1" customFormat="1" ht="16.5" customHeight="1">
      <c r="B87" s="40"/>
      <c r="C87" s="191" t="s">
        <v>146</v>
      </c>
      <c r="D87" s="191" t="s">
        <v>125</v>
      </c>
      <c r="E87" s="192" t="s">
        <v>147</v>
      </c>
      <c r="F87" s="193" t="s">
        <v>148</v>
      </c>
      <c r="G87" s="194" t="s">
        <v>127</v>
      </c>
      <c r="H87" s="195">
        <v>1</v>
      </c>
      <c r="I87" s="196"/>
      <c r="J87" s="197">
        <f t="shared" si="0"/>
        <v>0</v>
      </c>
      <c r="K87" s="193" t="s">
        <v>21</v>
      </c>
      <c r="L87" s="198"/>
      <c r="M87" s="199" t="s">
        <v>21</v>
      </c>
      <c r="N87" s="200" t="s">
        <v>42</v>
      </c>
      <c r="O87" s="41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3" t="s">
        <v>128</v>
      </c>
      <c r="AT87" s="23" t="s">
        <v>125</v>
      </c>
      <c r="AU87" s="23" t="s">
        <v>81</v>
      </c>
      <c r="AY87" s="23" t="s">
        <v>123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3" t="s">
        <v>79</v>
      </c>
      <c r="BK87" s="203">
        <f t="shared" si="9"/>
        <v>0</v>
      </c>
      <c r="BL87" s="23" t="s">
        <v>129</v>
      </c>
      <c r="BM87" s="23" t="s">
        <v>149</v>
      </c>
    </row>
    <row r="88" spans="2:65" s="1" customFormat="1" ht="25.5" customHeight="1">
      <c r="B88" s="40"/>
      <c r="C88" s="191" t="s">
        <v>128</v>
      </c>
      <c r="D88" s="191" t="s">
        <v>125</v>
      </c>
      <c r="E88" s="192" t="s">
        <v>150</v>
      </c>
      <c r="F88" s="193" t="s">
        <v>151</v>
      </c>
      <c r="G88" s="194" t="s">
        <v>127</v>
      </c>
      <c r="H88" s="195">
        <v>1</v>
      </c>
      <c r="I88" s="196"/>
      <c r="J88" s="197">
        <f t="shared" si="0"/>
        <v>0</v>
      </c>
      <c r="K88" s="193" t="s">
        <v>21</v>
      </c>
      <c r="L88" s="198"/>
      <c r="M88" s="199" t="s">
        <v>21</v>
      </c>
      <c r="N88" s="200" t="s">
        <v>42</v>
      </c>
      <c r="O88" s="41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3" t="s">
        <v>128</v>
      </c>
      <c r="AT88" s="23" t="s">
        <v>125</v>
      </c>
      <c r="AU88" s="23" t="s">
        <v>81</v>
      </c>
      <c r="AY88" s="23" t="s">
        <v>123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3" t="s">
        <v>79</v>
      </c>
      <c r="BK88" s="203">
        <f t="shared" si="9"/>
        <v>0</v>
      </c>
      <c r="BL88" s="23" t="s">
        <v>129</v>
      </c>
      <c r="BM88" s="23" t="s">
        <v>152</v>
      </c>
    </row>
    <row r="89" spans="2:65" s="1" customFormat="1" ht="16.5" customHeight="1">
      <c r="B89" s="40"/>
      <c r="C89" s="191" t="s">
        <v>153</v>
      </c>
      <c r="D89" s="191" t="s">
        <v>125</v>
      </c>
      <c r="E89" s="192" t="s">
        <v>154</v>
      </c>
      <c r="F89" s="193" t="s">
        <v>155</v>
      </c>
      <c r="G89" s="194" t="s">
        <v>127</v>
      </c>
      <c r="H89" s="195">
        <v>1</v>
      </c>
      <c r="I89" s="196"/>
      <c r="J89" s="197">
        <f t="shared" si="0"/>
        <v>0</v>
      </c>
      <c r="K89" s="193" t="s">
        <v>21</v>
      </c>
      <c r="L89" s="198"/>
      <c r="M89" s="199" t="s">
        <v>21</v>
      </c>
      <c r="N89" s="200" t="s">
        <v>42</v>
      </c>
      <c r="O89" s="41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3" t="s">
        <v>128</v>
      </c>
      <c r="AT89" s="23" t="s">
        <v>125</v>
      </c>
      <c r="AU89" s="23" t="s">
        <v>81</v>
      </c>
      <c r="AY89" s="23" t="s">
        <v>123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3" t="s">
        <v>79</v>
      </c>
      <c r="BK89" s="203">
        <f t="shared" si="9"/>
        <v>0</v>
      </c>
      <c r="BL89" s="23" t="s">
        <v>129</v>
      </c>
      <c r="BM89" s="23" t="s">
        <v>156</v>
      </c>
    </row>
    <row r="90" spans="2:65" s="1" customFormat="1" ht="16.5" customHeight="1">
      <c r="B90" s="40"/>
      <c r="C90" s="191" t="s">
        <v>157</v>
      </c>
      <c r="D90" s="191" t="s">
        <v>125</v>
      </c>
      <c r="E90" s="192" t="s">
        <v>158</v>
      </c>
      <c r="F90" s="193" t="s">
        <v>159</v>
      </c>
      <c r="G90" s="194" t="s">
        <v>160</v>
      </c>
      <c r="H90" s="195">
        <v>3</v>
      </c>
      <c r="I90" s="196"/>
      <c r="J90" s="197">
        <f t="shared" si="0"/>
        <v>0</v>
      </c>
      <c r="K90" s="193" t="s">
        <v>21</v>
      </c>
      <c r="L90" s="198"/>
      <c r="M90" s="199" t="s">
        <v>21</v>
      </c>
      <c r="N90" s="200" t="s">
        <v>42</v>
      </c>
      <c r="O90" s="41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3" t="s">
        <v>128</v>
      </c>
      <c r="AT90" s="23" t="s">
        <v>125</v>
      </c>
      <c r="AU90" s="23" t="s">
        <v>81</v>
      </c>
      <c r="AY90" s="23" t="s">
        <v>123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3" t="s">
        <v>79</v>
      </c>
      <c r="BK90" s="203">
        <f t="shared" si="9"/>
        <v>0</v>
      </c>
      <c r="BL90" s="23" t="s">
        <v>129</v>
      </c>
      <c r="BM90" s="23" t="s">
        <v>161</v>
      </c>
    </row>
    <row r="91" spans="2:65" s="1" customFormat="1" ht="16.5" customHeight="1">
      <c r="B91" s="40"/>
      <c r="C91" s="191" t="s">
        <v>162</v>
      </c>
      <c r="D91" s="191" t="s">
        <v>125</v>
      </c>
      <c r="E91" s="192" t="s">
        <v>163</v>
      </c>
      <c r="F91" s="193" t="s">
        <v>164</v>
      </c>
      <c r="G91" s="194" t="s">
        <v>127</v>
      </c>
      <c r="H91" s="195">
        <v>1</v>
      </c>
      <c r="I91" s="196"/>
      <c r="J91" s="197">
        <f t="shared" si="0"/>
        <v>0</v>
      </c>
      <c r="K91" s="193" t="s">
        <v>21</v>
      </c>
      <c r="L91" s="198"/>
      <c r="M91" s="199" t="s">
        <v>21</v>
      </c>
      <c r="N91" s="200" t="s">
        <v>42</v>
      </c>
      <c r="O91" s="41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3" t="s">
        <v>128</v>
      </c>
      <c r="AT91" s="23" t="s">
        <v>125</v>
      </c>
      <c r="AU91" s="23" t="s">
        <v>81</v>
      </c>
      <c r="AY91" s="23" t="s">
        <v>123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3" t="s">
        <v>79</v>
      </c>
      <c r="BK91" s="203">
        <f t="shared" si="9"/>
        <v>0</v>
      </c>
      <c r="BL91" s="23" t="s">
        <v>129</v>
      </c>
      <c r="BM91" s="23" t="s">
        <v>165</v>
      </c>
    </row>
    <row r="92" spans="2:65" s="1" customFormat="1" ht="38.25" customHeight="1">
      <c r="B92" s="40"/>
      <c r="C92" s="191" t="s">
        <v>166</v>
      </c>
      <c r="D92" s="191" t="s">
        <v>125</v>
      </c>
      <c r="E92" s="192" t="s">
        <v>167</v>
      </c>
      <c r="F92" s="193" t="s">
        <v>168</v>
      </c>
      <c r="G92" s="194" t="s">
        <v>127</v>
      </c>
      <c r="H92" s="195">
        <v>1</v>
      </c>
      <c r="I92" s="196"/>
      <c r="J92" s="197">
        <f t="shared" si="0"/>
        <v>0</v>
      </c>
      <c r="K92" s="193" t="s">
        <v>21</v>
      </c>
      <c r="L92" s="198"/>
      <c r="M92" s="199" t="s">
        <v>21</v>
      </c>
      <c r="N92" s="200" t="s">
        <v>42</v>
      </c>
      <c r="O92" s="41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3" t="s">
        <v>128</v>
      </c>
      <c r="AT92" s="23" t="s">
        <v>125</v>
      </c>
      <c r="AU92" s="23" t="s">
        <v>81</v>
      </c>
      <c r="AY92" s="23" t="s">
        <v>123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3" t="s">
        <v>79</v>
      </c>
      <c r="BK92" s="203">
        <f t="shared" si="9"/>
        <v>0</v>
      </c>
      <c r="BL92" s="23" t="s">
        <v>129</v>
      </c>
      <c r="BM92" s="23" t="s">
        <v>169</v>
      </c>
    </row>
    <row r="93" spans="2:65" s="1" customFormat="1" ht="25.5" customHeight="1">
      <c r="B93" s="40"/>
      <c r="C93" s="191" t="s">
        <v>170</v>
      </c>
      <c r="D93" s="191" t="s">
        <v>125</v>
      </c>
      <c r="E93" s="192" t="s">
        <v>171</v>
      </c>
      <c r="F93" s="193" t="s">
        <v>172</v>
      </c>
      <c r="G93" s="194" t="s">
        <v>160</v>
      </c>
      <c r="H93" s="195">
        <v>1</v>
      </c>
      <c r="I93" s="196"/>
      <c r="J93" s="197">
        <f t="shared" si="0"/>
        <v>0</v>
      </c>
      <c r="K93" s="193" t="s">
        <v>21</v>
      </c>
      <c r="L93" s="198"/>
      <c r="M93" s="199" t="s">
        <v>21</v>
      </c>
      <c r="N93" s="200" t="s">
        <v>42</v>
      </c>
      <c r="O93" s="41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3" t="s">
        <v>128</v>
      </c>
      <c r="AT93" s="23" t="s">
        <v>125</v>
      </c>
      <c r="AU93" s="23" t="s">
        <v>81</v>
      </c>
      <c r="AY93" s="23" t="s">
        <v>123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3" t="s">
        <v>79</v>
      </c>
      <c r="BK93" s="203">
        <f t="shared" si="9"/>
        <v>0</v>
      </c>
      <c r="BL93" s="23" t="s">
        <v>129</v>
      </c>
      <c r="BM93" s="23" t="s">
        <v>173</v>
      </c>
    </row>
    <row r="94" spans="2:65" s="1" customFormat="1" ht="16.5" customHeight="1">
      <c r="B94" s="40"/>
      <c r="C94" s="191" t="s">
        <v>174</v>
      </c>
      <c r="D94" s="191" t="s">
        <v>125</v>
      </c>
      <c r="E94" s="192" t="s">
        <v>175</v>
      </c>
      <c r="F94" s="193" t="s">
        <v>176</v>
      </c>
      <c r="G94" s="194" t="s">
        <v>127</v>
      </c>
      <c r="H94" s="195">
        <v>1</v>
      </c>
      <c r="I94" s="196"/>
      <c r="J94" s="197">
        <f t="shared" si="0"/>
        <v>0</v>
      </c>
      <c r="K94" s="193" t="s">
        <v>21</v>
      </c>
      <c r="L94" s="198"/>
      <c r="M94" s="199" t="s">
        <v>21</v>
      </c>
      <c r="N94" s="200" t="s">
        <v>42</v>
      </c>
      <c r="O94" s="41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3" t="s">
        <v>128</v>
      </c>
      <c r="AT94" s="23" t="s">
        <v>125</v>
      </c>
      <c r="AU94" s="23" t="s">
        <v>81</v>
      </c>
      <c r="AY94" s="23" t="s">
        <v>123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3" t="s">
        <v>79</v>
      </c>
      <c r="BK94" s="203">
        <f t="shared" si="9"/>
        <v>0</v>
      </c>
      <c r="BL94" s="23" t="s">
        <v>129</v>
      </c>
      <c r="BM94" s="23" t="s">
        <v>177</v>
      </c>
    </row>
    <row r="95" spans="2:65" s="1" customFormat="1" ht="16.5" customHeight="1">
      <c r="B95" s="40"/>
      <c r="C95" s="191" t="s">
        <v>10</v>
      </c>
      <c r="D95" s="191" t="s">
        <v>125</v>
      </c>
      <c r="E95" s="192" t="s">
        <v>178</v>
      </c>
      <c r="F95" s="193" t="s">
        <v>179</v>
      </c>
      <c r="G95" s="194" t="s">
        <v>127</v>
      </c>
      <c r="H95" s="195">
        <v>1</v>
      </c>
      <c r="I95" s="196"/>
      <c r="J95" s="197">
        <f t="shared" si="0"/>
        <v>0</v>
      </c>
      <c r="K95" s="193" t="s">
        <v>21</v>
      </c>
      <c r="L95" s="198"/>
      <c r="M95" s="199" t="s">
        <v>21</v>
      </c>
      <c r="N95" s="200" t="s">
        <v>42</v>
      </c>
      <c r="O95" s="41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3" t="s">
        <v>128</v>
      </c>
      <c r="AT95" s="23" t="s">
        <v>125</v>
      </c>
      <c r="AU95" s="23" t="s">
        <v>81</v>
      </c>
      <c r="AY95" s="23" t="s">
        <v>123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3" t="s">
        <v>79</v>
      </c>
      <c r="BK95" s="203">
        <f t="shared" si="9"/>
        <v>0</v>
      </c>
      <c r="BL95" s="23" t="s">
        <v>129</v>
      </c>
      <c r="BM95" s="23" t="s">
        <v>180</v>
      </c>
    </row>
    <row r="96" spans="2:65" s="1" customFormat="1" ht="16.5" customHeight="1">
      <c r="B96" s="40"/>
      <c r="C96" s="191" t="s">
        <v>181</v>
      </c>
      <c r="D96" s="191" t="s">
        <v>125</v>
      </c>
      <c r="E96" s="192" t="s">
        <v>182</v>
      </c>
      <c r="F96" s="193" t="s">
        <v>183</v>
      </c>
      <c r="G96" s="194" t="s">
        <v>127</v>
      </c>
      <c r="H96" s="195">
        <v>1</v>
      </c>
      <c r="I96" s="196"/>
      <c r="J96" s="197">
        <f t="shared" si="0"/>
        <v>0</v>
      </c>
      <c r="K96" s="193" t="s">
        <v>21</v>
      </c>
      <c r="L96" s="198"/>
      <c r="M96" s="199" t="s">
        <v>21</v>
      </c>
      <c r="N96" s="200" t="s">
        <v>42</v>
      </c>
      <c r="O96" s="41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3" t="s">
        <v>128</v>
      </c>
      <c r="AT96" s="23" t="s">
        <v>125</v>
      </c>
      <c r="AU96" s="23" t="s">
        <v>81</v>
      </c>
      <c r="AY96" s="23" t="s">
        <v>123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3" t="s">
        <v>79</v>
      </c>
      <c r="BK96" s="203">
        <f t="shared" si="9"/>
        <v>0</v>
      </c>
      <c r="BL96" s="23" t="s">
        <v>129</v>
      </c>
      <c r="BM96" s="23" t="s">
        <v>184</v>
      </c>
    </row>
    <row r="97" spans="2:65" s="1" customFormat="1" ht="16.5" customHeight="1">
      <c r="B97" s="40"/>
      <c r="C97" s="191" t="s">
        <v>185</v>
      </c>
      <c r="D97" s="191" t="s">
        <v>125</v>
      </c>
      <c r="E97" s="192" t="s">
        <v>186</v>
      </c>
      <c r="F97" s="193" t="s">
        <v>187</v>
      </c>
      <c r="G97" s="194" t="s">
        <v>127</v>
      </c>
      <c r="H97" s="195">
        <v>1</v>
      </c>
      <c r="I97" s="196"/>
      <c r="J97" s="197">
        <f t="shared" si="0"/>
        <v>0</v>
      </c>
      <c r="K97" s="193" t="s">
        <v>21</v>
      </c>
      <c r="L97" s="198"/>
      <c r="M97" s="199" t="s">
        <v>21</v>
      </c>
      <c r="N97" s="200" t="s">
        <v>42</v>
      </c>
      <c r="O97" s="41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3" t="s">
        <v>128</v>
      </c>
      <c r="AT97" s="23" t="s">
        <v>125</v>
      </c>
      <c r="AU97" s="23" t="s">
        <v>81</v>
      </c>
      <c r="AY97" s="23" t="s">
        <v>123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3" t="s">
        <v>79</v>
      </c>
      <c r="BK97" s="203">
        <f t="shared" si="9"/>
        <v>0</v>
      </c>
      <c r="BL97" s="23" t="s">
        <v>129</v>
      </c>
      <c r="BM97" s="23" t="s">
        <v>188</v>
      </c>
    </row>
    <row r="98" spans="2:65" s="1" customFormat="1" ht="16.5" customHeight="1">
      <c r="B98" s="40"/>
      <c r="C98" s="191" t="s">
        <v>189</v>
      </c>
      <c r="D98" s="191" t="s">
        <v>125</v>
      </c>
      <c r="E98" s="192" t="s">
        <v>190</v>
      </c>
      <c r="F98" s="193" t="s">
        <v>191</v>
      </c>
      <c r="G98" s="194" t="s">
        <v>127</v>
      </c>
      <c r="H98" s="195">
        <v>1</v>
      </c>
      <c r="I98" s="196"/>
      <c r="J98" s="197">
        <f t="shared" si="0"/>
        <v>0</v>
      </c>
      <c r="K98" s="193" t="s">
        <v>21</v>
      </c>
      <c r="L98" s="198"/>
      <c r="M98" s="199" t="s">
        <v>21</v>
      </c>
      <c r="N98" s="200" t="s">
        <v>42</v>
      </c>
      <c r="O98" s="41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3" t="s">
        <v>128</v>
      </c>
      <c r="AT98" s="23" t="s">
        <v>125</v>
      </c>
      <c r="AU98" s="23" t="s">
        <v>81</v>
      </c>
      <c r="AY98" s="23" t="s">
        <v>123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3" t="s">
        <v>79</v>
      </c>
      <c r="BK98" s="203">
        <f t="shared" si="9"/>
        <v>0</v>
      </c>
      <c r="BL98" s="23" t="s">
        <v>129</v>
      </c>
      <c r="BM98" s="23" t="s">
        <v>192</v>
      </c>
    </row>
    <row r="99" spans="2:65" s="1" customFormat="1" ht="16.5" customHeight="1">
      <c r="B99" s="40"/>
      <c r="C99" s="191" t="s">
        <v>193</v>
      </c>
      <c r="D99" s="191" t="s">
        <v>125</v>
      </c>
      <c r="E99" s="192" t="s">
        <v>194</v>
      </c>
      <c r="F99" s="193" t="s">
        <v>195</v>
      </c>
      <c r="G99" s="194" t="s">
        <v>127</v>
      </c>
      <c r="H99" s="195">
        <v>1</v>
      </c>
      <c r="I99" s="196"/>
      <c r="J99" s="197">
        <f t="shared" si="0"/>
        <v>0</v>
      </c>
      <c r="K99" s="193" t="s">
        <v>21</v>
      </c>
      <c r="L99" s="198"/>
      <c r="M99" s="199" t="s">
        <v>21</v>
      </c>
      <c r="N99" s="200" t="s">
        <v>42</v>
      </c>
      <c r="O99" s="41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3" t="s">
        <v>128</v>
      </c>
      <c r="AT99" s="23" t="s">
        <v>125</v>
      </c>
      <c r="AU99" s="23" t="s">
        <v>81</v>
      </c>
      <c r="AY99" s="23" t="s">
        <v>123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3" t="s">
        <v>79</v>
      </c>
      <c r="BK99" s="203">
        <f t="shared" si="9"/>
        <v>0</v>
      </c>
      <c r="BL99" s="23" t="s">
        <v>129</v>
      </c>
      <c r="BM99" s="23" t="s">
        <v>196</v>
      </c>
    </row>
    <row r="100" spans="2:65" s="1" customFormat="1" ht="16.5" customHeight="1">
      <c r="B100" s="40"/>
      <c r="C100" s="191" t="s">
        <v>197</v>
      </c>
      <c r="D100" s="191" t="s">
        <v>125</v>
      </c>
      <c r="E100" s="192" t="s">
        <v>198</v>
      </c>
      <c r="F100" s="193" t="s">
        <v>199</v>
      </c>
      <c r="G100" s="194" t="s">
        <v>127</v>
      </c>
      <c r="H100" s="195">
        <v>1</v>
      </c>
      <c r="I100" s="196"/>
      <c r="J100" s="197">
        <f t="shared" si="0"/>
        <v>0</v>
      </c>
      <c r="K100" s="193" t="s">
        <v>21</v>
      </c>
      <c r="L100" s="198"/>
      <c r="M100" s="199" t="s">
        <v>21</v>
      </c>
      <c r="N100" s="204" t="s">
        <v>42</v>
      </c>
      <c r="O100" s="205"/>
      <c r="P100" s="206">
        <f t="shared" si="1"/>
        <v>0</v>
      </c>
      <c r="Q100" s="206">
        <v>0</v>
      </c>
      <c r="R100" s="206">
        <f t="shared" si="2"/>
        <v>0</v>
      </c>
      <c r="S100" s="206">
        <v>0</v>
      </c>
      <c r="T100" s="207">
        <f t="shared" si="3"/>
        <v>0</v>
      </c>
      <c r="AR100" s="23" t="s">
        <v>128</v>
      </c>
      <c r="AT100" s="23" t="s">
        <v>125</v>
      </c>
      <c r="AU100" s="23" t="s">
        <v>81</v>
      </c>
      <c r="AY100" s="23" t="s">
        <v>123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3" t="s">
        <v>79</v>
      </c>
      <c r="BK100" s="203">
        <f t="shared" si="9"/>
        <v>0</v>
      </c>
      <c r="BL100" s="23" t="s">
        <v>129</v>
      </c>
      <c r="BM100" s="23" t="s">
        <v>200</v>
      </c>
    </row>
    <row r="101" spans="2:65" s="1" customFormat="1" ht="6.95" customHeight="1">
      <c r="B101" s="55"/>
      <c r="C101" s="56"/>
      <c r="D101" s="56"/>
      <c r="E101" s="56"/>
      <c r="F101" s="56"/>
      <c r="G101" s="56"/>
      <c r="H101" s="56"/>
      <c r="I101" s="138"/>
      <c r="J101" s="56"/>
      <c r="K101" s="56"/>
      <c r="L101" s="60"/>
    </row>
  </sheetData>
  <sheetProtection algorithmName="SHA-512" hashValue="IGSMNP/4LmJgY5YQrEpa9/fSUT7ntlrWsiJHRqDMza9/9ilwUUWFuvMKiHgNBMGlcZyTmfvMTULCQv+BEvVFRA==" saltValue="uH4qBRNvJJzGh20hqemqFwgfXohDCRu4hQY3fe7YvATv3Ih2TQKFMKCSUkAwYpu/m8fz19Be/MYoLmVK8Iudyg==" spinCount="100000" sheet="1" objects="1" scenarios="1" formatColumns="0" formatRows="0" autoFilter="0"/>
  <autoFilter ref="C77:K100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80"/>
  <sheetViews>
    <sheetView showGridLines="0" workbookViewId="0">
      <pane ySplit="1" topLeftCell="A302" activePane="bottomLeft" state="frozen"/>
      <selection pane="bottomLeft" activeCell="K67" sqref="K6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9" t="s">
        <v>92</v>
      </c>
      <c r="H1" s="37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84</v>
      </c>
      <c r="AZ2" s="208" t="s">
        <v>201</v>
      </c>
      <c r="BA2" s="208" t="s">
        <v>201</v>
      </c>
      <c r="BB2" s="208" t="s">
        <v>202</v>
      </c>
      <c r="BC2" s="208" t="s">
        <v>203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204</v>
      </c>
      <c r="BA3" s="208" t="s">
        <v>204</v>
      </c>
      <c r="BB3" s="208" t="s">
        <v>202</v>
      </c>
      <c r="BC3" s="208" t="s">
        <v>205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206</v>
      </c>
      <c r="BA4" s="208" t="s">
        <v>207</v>
      </c>
      <c r="BB4" s="208" t="s">
        <v>208</v>
      </c>
      <c r="BC4" s="208" t="s">
        <v>81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209</v>
      </c>
      <c r="BA5" s="208" t="s">
        <v>209</v>
      </c>
      <c r="BB5" s="208" t="s">
        <v>208</v>
      </c>
      <c r="BC5" s="208" t="s">
        <v>210</v>
      </c>
      <c r="BD5" s="208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211</v>
      </c>
      <c r="BA6" s="208" t="s">
        <v>211</v>
      </c>
      <c r="BB6" s="208" t="s">
        <v>202</v>
      </c>
      <c r="BC6" s="208" t="s">
        <v>197</v>
      </c>
      <c r="BD6" s="208" t="s">
        <v>81</v>
      </c>
    </row>
    <row r="7" spans="1:70" ht="16.5" customHeight="1">
      <c r="B7" s="27"/>
      <c r="C7" s="28"/>
      <c r="D7" s="28"/>
      <c r="E7" s="371" t="str">
        <f>'Rekapitulace stavby'!K6</f>
        <v>Parkovací místa ul. Šeříková - p.p.č. 793/278, v k. ú. Výškovice u Ostravy</v>
      </c>
      <c r="F7" s="372"/>
      <c r="G7" s="372"/>
      <c r="H7" s="372"/>
      <c r="I7" s="116"/>
      <c r="J7" s="28"/>
      <c r="K7" s="30"/>
      <c r="AZ7" s="208" t="s">
        <v>212</v>
      </c>
      <c r="BA7" s="208" t="s">
        <v>212</v>
      </c>
      <c r="BB7" s="208" t="s">
        <v>213</v>
      </c>
      <c r="BC7" s="208" t="s">
        <v>214</v>
      </c>
      <c r="BD7" s="208" t="s">
        <v>81</v>
      </c>
    </row>
    <row r="8" spans="1:70" s="1" customFormat="1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  <c r="AZ8" s="208" t="s">
        <v>215</v>
      </c>
      <c r="BA8" s="208" t="s">
        <v>215</v>
      </c>
      <c r="BB8" s="208" t="s">
        <v>213</v>
      </c>
      <c r="BC8" s="208" t="s">
        <v>216</v>
      </c>
      <c r="BD8" s="208" t="s">
        <v>81</v>
      </c>
    </row>
    <row r="9" spans="1:70" s="1" customFormat="1" ht="36.950000000000003" customHeight="1">
      <c r="B9" s="40"/>
      <c r="C9" s="41"/>
      <c r="D9" s="41"/>
      <c r="E9" s="373" t="s">
        <v>217</v>
      </c>
      <c r="F9" s="374"/>
      <c r="G9" s="374"/>
      <c r="H9" s="374"/>
      <c r="I9" s="117"/>
      <c r="J9" s="41"/>
      <c r="K9" s="44"/>
      <c r="AZ9" s="208" t="s">
        <v>218</v>
      </c>
      <c r="BA9" s="208" t="s">
        <v>218</v>
      </c>
      <c r="BB9" s="208" t="s">
        <v>208</v>
      </c>
      <c r="BC9" s="208" t="s">
        <v>219</v>
      </c>
      <c r="BD9" s="208" t="s">
        <v>81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220</v>
      </c>
      <c r="BA10" s="208" t="s">
        <v>220</v>
      </c>
      <c r="BB10" s="208" t="s">
        <v>202</v>
      </c>
      <c r="BC10" s="208" t="s">
        <v>221</v>
      </c>
      <c r="BD10" s="208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222</v>
      </c>
      <c r="BA11" s="208" t="s">
        <v>222</v>
      </c>
      <c r="BB11" s="208" t="s">
        <v>213</v>
      </c>
      <c r="BC11" s="208" t="s">
        <v>223</v>
      </c>
      <c r="BD11" s="208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26. 2. 2018</v>
      </c>
      <c r="K12" s="44"/>
      <c r="AZ12" s="208" t="s">
        <v>224</v>
      </c>
      <c r="BA12" s="208" t="s">
        <v>224</v>
      </c>
      <c r="BB12" s="208" t="s">
        <v>213</v>
      </c>
      <c r="BC12" s="208" t="s">
        <v>225</v>
      </c>
      <c r="BD12" s="208" t="s">
        <v>81</v>
      </c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  <c r="AZ13" s="208" t="s">
        <v>226</v>
      </c>
      <c r="BA13" s="208" t="s">
        <v>226</v>
      </c>
      <c r="BB13" s="208" t="s">
        <v>213</v>
      </c>
      <c r="BC13" s="208" t="s">
        <v>227</v>
      </c>
      <c r="BD13" s="208" t="s">
        <v>81</v>
      </c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  <c r="AZ14" s="208" t="s">
        <v>228</v>
      </c>
      <c r="BA14" s="208" t="s">
        <v>228</v>
      </c>
      <c r="BB14" s="208" t="s">
        <v>213</v>
      </c>
      <c r="BC14" s="208" t="s">
        <v>229</v>
      </c>
      <c r="BD14" s="208" t="s">
        <v>81</v>
      </c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  <c r="AZ15" s="208" t="s">
        <v>230</v>
      </c>
      <c r="BA15" s="208" t="s">
        <v>231</v>
      </c>
      <c r="BB15" s="208" t="s">
        <v>208</v>
      </c>
      <c r="BC15" s="208" t="s">
        <v>197</v>
      </c>
      <c r="BD15" s="208" t="s">
        <v>81</v>
      </c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  <c r="AZ16" s="208" t="s">
        <v>232</v>
      </c>
      <c r="BA16" s="208" t="s">
        <v>232</v>
      </c>
      <c r="BB16" s="208" t="s">
        <v>208</v>
      </c>
      <c r="BC16" s="208" t="s">
        <v>233</v>
      </c>
      <c r="BD16" s="208" t="s">
        <v>81</v>
      </c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ROUND(J86,2)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ROUND(SUM(BE86:BE279), 2)</f>
        <v>0</v>
      </c>
      <c r="G30" s="41"/>
      <c r="H30" s="41"/>
      <c r="I30" s="130">
        <v>0.21</v>
      </c>
      <c r="J30" s="129">
        <f>ROUND(ROUND((SUM(BE86:BE279)),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ROUND(SUM(BF86:BF279), 2)</f>
        <v>0</v>
      </c>
      <c r="G31" s="41"/>
      <c r="H31" s="41"/>
      <c r="I31" s="130">
        <v>0.15</v>
      </c>
      <c r="J31" s="129">
        <f>ROUND(ROUND((SUM(BF86:BF279)),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ROUND(SUM(BG86:BG279),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ROUND(SUM(BH86:BH279),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ROUND(SUM(BI86:BI279),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Parkovací místa ul. Šeříková - p.p.č. 793/278, v k. ú. Výškovice u Ostravy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001 - SO 101 PARKOVIŠTĚ A CHODNÍK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Ostrava, ul. Šeříková </v>
      </c>
      <c r="G49" s="41"/>
      <c r="H49" s="41"/>
      <c r="I49" s="118" t="s">
        <v>25</v>
      </c>
      <c r="J49" s="119" t="str">
        <f>IF(J12="","",J12)</f>
        <v>26. 2. 2018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J86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J87</f>
        <v>0</v>
      </c>
      <c r="K57" s="154"/>
    </row>
    <row r="58" spans="2:47" s="8" customFormat="1" ht="19.899999999999999" customHeight="1">
      <c r="B58" s="155"/>
      <c r="C58" s="156"/>
      <c r="D58" s="157" t="s">
        <v>234</v>
      </c>
      <c r="E58" s="158"/>
      <c r="F58" s="158"/>
      <c r="G58" s="158"/>
      <c r="H58" s="158"/>
      <c r="I58" s="159"/>
      <c r="J58" s="160">
        <f>J88</f>
        <v>0</v>
      </c>
      <c r="K58" s="161"/>
    </row>
    <row r="59" spans="2:47" s="8" customFormat="1" ht="19.899999999999999" customHeight="1">
      <c r="B59" s="155"/>
      <c r="C59" s="156"/>
      <c r="D59" s="157" t="s">
        <v>235</v>
      </c>
      <c r="E59" s="158"/>
      <c r="F59" s="158"/>
      <c r="G59" s="158"/>
      <c r="H59" s="158"/>
      <c r="I59" s="159"/>
      <c r="J59" s="160">
        <f>J180</f>
        <v>0</v>
      </c>
      <c r="K59" s="161"/>
    </row>
    <row r="60" spans="2:47" s="8" customFormat="1" ht="19.899999999999999" customHeight="1">
      <c r="B60" s="155"/>
      <c r="C60" s="156"/>
      <c r="D60" s="157" t="s">
        <v>236</v>
      </c>
      <c r="E60" s="158"/>
      <c r="F60" s="158"/>
      <c r="G60" s="158"/>
      <c r="H60" s="158"/>
      <c r="I60" s="159"/>
      <c r="J60" s="160">
        <f>J189</f>
        <v>0</v>
      </c>
      <c r="K60" s="161"/>
    </row>
    <row r="61" spans="2:47" s="8" customFormat="1" ht="19.899999999999999" customHeight="1">
      <c r="B61" s="155"/>
      <c r="C61" s="156"/>
      <c r="D61" s="157" t="s">
        <v>237</v>
      </c>
      <c r="E61" s="158"/>
      <c r="F61" s="158"/>
      <c r="G61" s="158"/>
      <c r="H61" s="158"/>
      <c r="I61" s="159"/>
      <c r="J61" s="160">
        <f>J192</f>
        <v>0</v>
      </c>
      <c r="K61" s="161"/>
    </row>
    <row r="62" spans="2:47" s="8" customFormat="1" ht="19.899999999999999" customHeight="1">
      <c r="B62" s="155"/>
      <c r="C62" s="156"/>
      <c r="D62" s="157" t="s">
        <v>238</v>
      </c>
      <c r="E62" s="158"/>
      <c r="F62" s="158"/>
      <c r="G62" s="158"/>
      <c r="H62" s="158"/>
      <c r="I62" s="159"/>
      <c r="J62" s="160">
        <f>J218</f>
        <v>0</v>
      </c>
      <c r="K62" s="161"/>
    </row>
    <row r="63" spans="2:47" s="8" customFormat="1" ht="19.899999999999999" customHeight="1">
      <c r="B63" s="155"/>
      <c r="C63" s="156"/>
      <c r="D63" s="157" t="s">
        <v>239</v>
      </c>
      <c r="E63" s="158"/>
      <c r="F63" s="158"/>
      <c r="G63" s="158"/>
      <c r="H63" s="158"/>
      <c r="I63" s="159"/>
      <c r="J63" s="160">
        <f>J264</f>
        <v>0</v>
      </c>
      <c r="K63" s="161"/>
    </row>
    <row r="64" spans="2:47" s="8" customFormat="1" ht="19.899999999999999" customHeight="1">
      <c r="B64" s="155"/>
      <c r="C64" s="156"/>
      <c r="D64" s="157" t="s">
        <v>240</v>
      </c>
      <c r="E64" s="158"/>
      <c r="F64" s="158"/>
      <c r="G64" s="158"/>
      <c r="H64" s="158"/>
      <c r="I64" s="159"/>
      <c r="J64" s="160">
        <f>J273</f>
        <v>0</v>
      </c>
      <c r="K64" s="161"/>
    </row>
    <row r="65" spans="2:12" s="7" customFormat="1" ht="24.95" customHeight="1">
      <c r="B65" s="148"/>
      <c r="C65" s="149"/>
      <c r="D65" s="150" t="s">
        <v>241</v>
      </c>
      <c r="E65" s="151"/>
      <c r="F65" s="151"/>
      <c r="G65" s="151"/>
      <c r="H65" s="151"/>
      <c r="I65" s="152"/>
      <c r="J65" s="153">
        <f>J275</f>
        <v>0</v>
      </c>
      <c r="K65" s="154"/>
    </row>
    <row r="66" spans="2:12" s="8" customFormat="1" ht="19.899999999999999" customHeight="1">
      <c r="B66" s="155"/>
      <c r="C66" s="156"/>
      <c r="D66" s="157" t="s">
        <v>242</v>
      </c>
      <c r="E66" s="158"/>
      <c r="F66" s="158"/>
      <c r="G66" s="158"/>
      <c r="H66" s="158"/>
      <c r="I66" s="159"/>
      <c r="J66" s="160">
        <f>J276</f>
        <v>0</v>
      </c>
      <c r="K66" s="161"/>
    </row>
    <row r="67" spans="2:12" s="1" customFormat="1" ht="21.75" customHeight="1">
      <c r="B67" s="40"/>
      <c r="C67" s="41"/>
      <c r="D67" s="41"/>
      <c r="E67" s="41"/>
      <c r="F67" s="41"/>
      <c r="G67" s="41"/>
      <c r="H67" s="41"/>
      <c r="I67" s="117"/>
      <c r="J67" s="41"/>
      <c r="K67" s="44"/>
    </row>
    <row r="68" spans="2:12" s="1" customFormat="1" ht="6.95" customHeight="1">
      <c r="B68" s="55"/>
      <c r="C68" s="56"/>
      <c r="D68" s="56"/>
      <c r="E68" s="56"/>
      <c r="F68" s="56"/>
      <c r="G68" s="56"/>
      <c r="H68" s="56"/>
      <c r="I68" s="138"/>
      <c r="J68" s="56"/>
      <c r="K68" s="5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41"/>
      <c r="J72" s="59"/>
      <c r="K72" s="59"/>
      <c r="L72" s="60"/>
    </row>
    <row r="73" spans="2:12" s="1" customFormat="1" ht="36.950000000000003" customHeight="1">
      <c r="B73" s="40"/>
      <c r="C73" s="61" t="s">
        <v>106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12" s="1" customFormat="1" ht="14.45" customHeight="1">
      <c r="B75" s="40"/>
      <c r="C75" s="64" t="s">
        <v>18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6.5" customHeight="1">
      <c r="B76" s="40"/>
      <c r="C76" s="62"/>
      <c r="D76" s="62"/>
      <c r="E76" s="376" t="str">
        <f>E7</f>
        <v>Parkovací místa ul. Šeříková - p.p.č. 793/278, v k. ú. Výškovice u Ostravy</v>
      </c>
      <c r="F76" s="377"/>
      <c r="G76" s="377"/>
      <c r="H76" s="377"/>
      <c r="I76" s="162"/>
      <c r="J76" s="62"/>
      <c r="K76" s="62"/>
      <c r="L76" s="60"/>
    </row>
    <row r="77" spans="2:12" s="1" customFormat="1" ht="14.45" customHeight="1">
      <c r="B77" s="40"/>
      <c r="C77" s="64" t="s">
        <v>97</v>
      </c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7.25" customHeight="1">
      <c r="B78" s="40"/>
      <c r="C78" s="62"/>
      <c r="D78" s="62"/>
      <c r="E78" s="351" t="str">
        <f>E9</f>
        <v>001 - SO 101 PARKOVIŠTĚ A CHODNÍK</v>
      </c>
      <c r="F78" s="378"/>
      <c r="G78" s="378"/>
      <c r="H78" s="378"/>
      <c r="I78" s="162"/>
      <c r="J78" s="62"/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 ht="18" customHeight="1">
      <c r="B80" s="40"/>
      <c r="C80" s="64" t="s">
        <v>23</v>
      </c>
      <c r="D80" s="62"/>
      <c r="E80" s="62"/>
      <c r="F80" s="163" t="str">
        <f>F12</f>
        <v xml:space="preserve">Ostrava, ul. Šeříková </v>
      </c>
      <c r="G80" s="62"/>
      <c r="H80" s="62"/>
      <c r="I80" s="164" t="s">
        <v>25</v>
      </c>
      <c r="J80" s="72" t="str">
        <f>IF(J12="","",J12)</f>
        <v>26. 2. 2018</v>
      </c>
      <c r="K80" s="62"/>
      <c r="L80" s="60"/>
    </row>
    <row r="81" spans="2:65" s="1" customFormat="1" ht="6.95" customHeight="1">
      <c r="B81" s="40"/>
      <c r="C81" s="62"/>
      <c r="D81" s="62"/>
      <c r="E81" s="62"/>
      <c r="F81" s="62"/>
      <c r="G81" s="62"/>
      <c r="H81" s="62"/>
      <c r="I81" s="162"/>
      <c r="J81" s="62"/>
      <c r="K81" s="62"/>
      <c r="L81" s="60"/>
    </row>
    <row r="82" spans="2:65" s="1" customFormat="1">
      <c r="B82" s="40"/>
      <c r="C82" s="64" t="s">
        <v>27</v>
      </c>
      <c r="D82" s="62"/>
      <c r="E82" s="62"/>
      <c r="F82" s="163" t="str">
        <f>E15</f>
        <v>Městský obvod Ostrava – Jih</v>
      </c>
      <c r="G82" s="62"/>
      <c r="H82" s="62"/>
      <c r="I82" s="164" t="s">
        <v>33</v>
      </c>
      <c r="J82" s="163" t="str">
        <f>E21</f>
        <v>Roman Fildán</v>
      </c>
      <c r="K82" s="62"/>
      <c r="L82" s="60"/>
    </row>
    <row r="83" spans="2:65" s="1" customFormat="1" ht="14.45" customHeight="1">
      <c r="B83" s="40"/>
      <c r="C83" s="64" t="s">
        <v>31</v>
      </c>
      <c r="D83" s="62"/>
      <c r="E83" s="62"/>
      <c r="F83" s="163" t="str">
        <f>IF(E18="","",E18)</f>
        <v/>
      </c>
      <c r="G83" s="62"/>
      <c r="H83" s="62"/>
      <c r="I83" s="162"/>
      <c r="J83" s="62"/>
      <c r="K83" s="62"/>
      <c r="L83" s="60"/>
    </row>
    <row r="84" spans="2:65" s="1" customFormat="1" ht="10.35" customHeight="1">
      <c r="B84" s="40"/>
      <c r="C84" s="62"/>
      <c r="D84" s="62"/>
      <c r="E84" s="62"/>
      <c r="F84" s="62"/>
      <c r="G84" s="62"/>
      <c r="H84" s="62"/>
      <c r="I84" s="162"/>
      <c r="J84" s="62"/>
      <c r="K84" s="62"/>
      <c r="L84" s="60"/>
    </row>
    <row r="85" spans="2:65" s="9" customFormat="1" ht="29.25" customHeight="1">
      <c r="B85" s="165"/>
      <c r="C85" s="166" t="s">
        <v>107</v>
      </c>
      <c r="D85" s="167" t="s">
        <v>56</v>
      </c>
      <c r="E85" s="167" t="s">
        <v>52</v>
      </c>
      <c r="F85" s="167" t="s">
        <v>108</v>
      </c>
      <c r="G85" s="167" t="s">
        <v>109</v>
      </c>
      <c r="H85" s="167" t="s">
        <v>110</v>
      </c>
      <c r="I85" s="168" t="s">
        <v>111</v>
      </c>
      <c r="J85" s="167" t="s">
        <v>101</v>
      </c>
      <c r="K85" s="169" t="s">
        <v>112</v>
      </c>
      <c r="L85" s="170"/>
      <c r="M85" s="80" t="s">
        <v>113</v>
      </c>
      <c r="N85" s="81" t="s">
        <v>41</v>
      </c>
      <c r="O85" s="81" t="s">
        <v>114</v>
      </c>
      <c r="P85" s="81" t="s">
        <v>115</v>
      </c>
      <c r="Q85" s="81" t="s">
        <v>116</v>
      </c>
      <c r="R85" s="81" t="s">
        <v>117</v>
      </c>
      <c r="S85" s="81" t="s">
        <v>118</v>
      </c>
      <c r="T85" s="82" t="s">
        <v>119</v>
      </c>
    </row>
    <row r="86" spans="2:65" s="1" customFormat="1" ht="29.25" customHeight="1">
      <c r="B86" s="40"/>
      <c r="C86" s="86" t="s">
        <v>102</v>
      </c>
      <c r="D86" s="62"/>
      <c r="E86" s="62"/>
      <c r="F86" s="62"/>
      <c r="G86" s="62"/>
      <c r="H86" s="62"/>
      <c r="I86" s="162"/>
      <c r="J86" s="171">
        <f>BK86</f>
        <v>0</v>
      </c>
      <c r="K86" s="62"/>
      <c r="L86" s="60"/>
      <c r="M86" s="83"/>
      <c r="N86" s="84"/>
      <c r="O86" s="84"/>
      <c r="P86" s="172">
        <f>P87+P275</f>
        <v>0</v>
      </c>
      <c r="Q86" s="84"/>
      <c r="R86" s="172">
        <f>R87+R275</f>
        <v>99.9696225</v>
      </c>
      <c r="S86" s="84"/>
      <c r="T86" s="173">
        <f>T87+T275</f>
        <v>230.06200000000001</v>
      </c>
      <c r="AT86" s="23" t="s">
        <v>70</v>
      </c>
      <c r="AU86" s="23" t="s">
        <v>103</v>
      </c>
      <c r="BK86" s="174">
        <f>BK87+BK275</f>
        <v>0</v>
      </c>
    </row>
    <row r="87" spans="2:65" s="10" customFormat="1" ht="37.35" customHeight="1">
      <c r="B87" s="175"/>
      <c r="C87" s="176"/>
      <c r="D87" s="177" t="s">
        <v>70</v>
      </c>
      <c r="E87" s="178" t="s">
        <v>120</v>
      </c>
      <c r="F87" s="178" t="s">
        <v>121</v>
      </c>
      <c r="G87" s="176"/>
      <c r="H87" s="176"/>
      <c r="I87" s="179"/>
      <c r="J87" s="180">
        <f>BK87</f>
        <v>0</v>
      </c>
      <c r="K87" s="176"/>
      <c r="L87" s="181"/>
      <c r="M87" s="182"/>
      <c r="N87" s="183"/>
      <c r="O87" s="183"/>
      <c r="P87" s="184">
        <f>P88+P180+P189+P192+P218+P264+P273</f>
        <v>0</v>
      </c>
      <c r="Q87" s="183"/>
      <c r="R87" s="184">
        <f>R88+R180+R189+R192+R218+R264+R273</f>
        <v>99.9696225</v>
      </c>
      <c r="S87" s="183"/>
      <c r="T87" s="185">
        <f>T88+T180+T189+T192+T218+T264+T273</f>
        <v>230.06200000000001</v>
      </c>
      <c r="AR87" s="186" t="s">
        <v>79</v>
      </c>
      <c r="AT87" s="187" t="s">
        <v>70</v>
      </c>
      <c r="AU87" s="187" t="s">
        <v>71</v>
      </c>
      <c r="AY87" s="186" t="s">
        <v>123</v>
      </c>
      <c r="BK87" s="188">
        <f>BK88+BK180+BK189+BK192+BK218+BK264+BK273</f>
        <v>0</v>
      </c>
    </row>
    <row r="88" spans="2:65" s="10" customFormat="1" ht="19.899999999999999" customHeight="1">
      <c r="B88" s="175"/>
      <c r="C88" s="176"/>
      <c r="D88" s="177" t="s">
        <v>70</v>
      </c>
      <c r="E88" s="189" t="s">
        <v>79</v>
      </c>
      <c r="F88" s="189" t="s">
        <v>243</v>
      </c>
      <c r="G88" s="176"/>
      <c r="H88" s="176"/>
      <c r="I88" s="179"/>
      <c r="J88" s="190">
        <f>BK88</f>
        <v>0</v>
      </c>
      <c r="K88" s="176"/>
      <c r="L88" s="181"/>
      <c r="M88" s="182"/>
      <c r="N88" s="183"/>
      <c r="O88" s="183"/>
      <c r="P88" s="184">
        <f>SUM(P89:P179)</f>
        <v>0</v>
      </c>
      <c r="Q88" s="183"/>
      <c r="R88" s="184">
        <f>SUM(R89:R179)</f>
        <v>28.339879999999997</v>
      </c>
      <c r="S88" s="183"/>
      <c r="T88" s="185">
        <f>SUM(T89:T179)</f>
        <v>225.40200000000002</v>
      </c>
      <c r="AR88" s="186" t="s">
        <v>79</v>
      </c>
      <c r="AT88" s="187" t="s">
        <v>70</v>
      </c>
      <c r="AU88" s="187" t="s">
        <v>79</v>
      </c>
      <c r="AY88" s="186" t="s">
        <v>123</v>
      </c>
      <c r="BK88" s="188">
        <f>SUM(BK89:BK179)</f>
        <v>0</v>
      </c>
    </row>
    <row r="89" spans="2:65" s="1" customFormat="1" ht="16.5" customHeight="1">
      <c r="B89" s="40"/>
      <c r="C89" s="209" t="s">
        <v>79</v>
      </c>
      <c r="D89" s="209" t="s">
        <v>244</v>
      </c>
      <c r="E89" s="210" t="s">
        <v>245</v>
      </c>
      <c r="F89" s="211" t="s">
        <v>246</v>
      </c>
      <c r="G89" s="212" t="s">
        <v>247</v>
      </c>
      <c r="H89" s="213">
        <v>0.01</v>
      </c>
      <c r="I89" s="214"/>
      <c r="J89" s="215">
        <f>ROUND(I89*H89,2)</f>
        <v>0</v>
      </c>
      <c r="K89" s="211" t="s">
        <v>248</v>
      </c>
      <c r="L89" s="60"/>
      <c r="M89" s="216" t="s">
        <v>21</v>
      </c>
      <c r="N89" s="217" t="s">
        <v>42</v>
      </c>
      <c r="O89" s="41"/>
      <c r="P89" s="201">
        <f>O89*H89</f>
        <v>0</v>
      </c>
      <c r="Q89" s="201">
        <v>0</v>
      </c>
      <c r="R89" s="201">
        <f>Q89*H89</f>
        <v>0</v>
      </c>
      <c r="S89" s="201">
        <v>0</v>
      </c>
      <c r="T89" s="202">
        <f>S89*H89</f>
        <v>0</v>
      </c>
      <c r="AR89" s="23" t="s">
        <v>129</v>
      </c>
      <c r="AT89" s="23" t="s">
        <v>244</v>
      </c>
      <c r="AU89" s="23" t="s">
        <v>81</v>
      </c>
      <c r="AY89" s="23" t="s">
        <v>123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3" t="s">
        <v>79</v>
      </c>
      <c r="BK89" s="203">
        <f>ROUND(I89*H89,2)</f>
        <v>0</v>
      </c>
      <c r="BL89" s="23" t="s">
        <v>129</v>
      </c>
      <c r="BM89" s="23" t="s">
        <v>249</v>
      </c>
    </row>
    <row r="90" spans="2:65" s="11" customFormat="1" ht="13.5">
      <c r="B90" s="218"/>
      <c r="C90" s="219"/>
      <c r="D90" s="220" t="s">
        <v>250</v>
      </c>
      <c r="E90" s="221" t="s">
        <v>21</v>
      </c>
      <c r="F90" s="222" t="s">
        <v>251</v>
      </c>
      <c r="G90" s="219"/>
      <c r="H90" s="221" t="s">
        <v>21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250</v>
      </c>
      <c r="AU90" s="228" t="s">
        <v>81</v>
      </c>
      <c r="AV90" s="11" t="s">
        <v>79</v>
      </c>
      <c r="AW90" s="11" t="s">
        <v>35</v>
      </c>
      <c r="AX90" s="11" t="s">
        <v>71</v>
      </c>
      <c r="AY90" s="228" t="s">
        <v>123</v>
      </c>
    </row>
    <row r="91" spans="2:65" s="12" customFormat="1" ht="13.5">
      <c r="B91" s="229"/>
      <c r="C91" s="230"/>
      <c r="D91" s="220" t="s">
        <v>250</v>
      </c>
      <c r="E91" s="231" t="s">
        <v>21</v>
      </c>
      <c r="F91" s="232" t="s">
        <v>252</v>
      </c>
      <c r="G91" s="230"/>
      <c r="H91" s="233">
        <v>0.01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250</v>
      </c>
      <c r="AU91" s="239" t="s">
        <v>81</v>
      </c>
      <c r="AV91" s="12" t="s">
        <v>81</v>
      </c>
      <c r="AW91" s="12" t="s">
        <v>35</v>
      </c>
      <c r="AX91" s="12" t="s">
        <v>79</v>
      </c>
      <c r="AY91" s="239" t="s">
        <v>123</v>
      </c>
    </row>
    <row r="92" spans="2:65" s="1" customFormat="1" ht="25.5" customHeight="1">
      <c r="B92" s="40"/>
      <c r="C92" s="209" t="s">
        <v>81</v>
      </c>
      <c r="D92" s="209" t="s">
        <v>244</v>
      </c>
      <c r="E92" s="210" t="s">
        <v>253</v>
      </c>
      <c r="F92" s="211" t="s">
        <v>254</v>
      </c>
      <c r="G92" s="212" t="s">
        <v>208</v>
      </c>
      <c r="H92" s="213">
        <v>786</v>
      </c>
      <c r="I92" s="214"/>
      <c r="J92" s="215">
        <f>ROUND(I92*H92,2)</f>
        <v>0</v>
      </c>
      <c r="K92" s="211" t="s">
        <v>255</v>
      </c>
      <c r="L92" s="60"/>
      <c r="M92" s="216" t="s">
        <v>21</v>
      </c>
      <c r="N92" s="217" t="s">
        <v>42</v>
      </c>
      <c r="O92" s="41"/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AR92" s="23" t="s">
        <v>129</v>
      </c>
      <c r="AT92" s="23" t="s">
        <v>244</v>
      </c>
      <c r="AU92" s="23" t="s">
        <v>81</v>
      </c>
      <c r="AY92" s="23" t="s">
        <v>123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3" t="s">
        <v>79</v>
      </c>
      <c r="BK92" s="203">
        <f>ROUND(I92*H92,2)</f>
        <v>0</v>
      </c>
      <c r="BL92" s="23" t="s">
        <v>129</v>
      </c>
      <c r="BM92" s="23" t="s">
        <v>256</v>
      </c>
    </row>
    <row r="93" spans="2:65" s="12" customFormat="1" ht="13.5">
      <c r="B93" s="229"/>
      <c r="C93" s="230"/>
      <c r="D93" s="220" t="s">
        <v>250</v>
      </c>
      <c r="E93" s="231" t="s">
        <v>21</v>
      </c>
      <c r="F93" s="232" t="s">
        <v>257</v>
      </c>
      <c r="G93" s="230"/>
      <c r="H93" s="233">
        <v>786</v>
      </c>
      <c r="I93" s="234"/>
      <c r="J93" s="230"/>
      <c r="K93" s="230"/>
      <c r="L93" s="235"/>
      <c r="M93" s="236"/>
      <c r="N93" s="237"/>
      <c r="O93" s="237"/>
      <c r="P93" s="237"/>
      <c r="Q93" s="237"/>
      <c r="R93" s="237"/>
      <c r="S93" s="237"/>
      <c r="T93" s="238"/>
      <c r="AT93" s="239" t="s">
        <v>250</v>
      </c>
      <c r="AU93" s="239" t="s">
        <v>81</v>
      </c>
      <c r="AV93" s="12" t="s">
        <v>81</v>
      </c>
      <c r="AW93" s="12" t="s">
        <v>35</v>
      </c>
      <c r="AX93" s="12" t="s">
        <v>79</v>
      </c>
      <c r="AY93" s="239" t="s">
        <v>123</v>
      </c>
    </row>
    <row r="94" spans="2:65" s="1" customFormat="1" ht="25.5" customHeight="1">
      <c r="B94" s="40"/>
      <c r="C94" s="209" t="s">
        <v>133</v>
      </c>
      <c r="D94" s="209" t="s">
        <v>244</v>
      </c>
      <c r="E94" s="210" t="s">
        <v>258</v>
      </c>
      <c r="F94" s="211" t="s">
        <v>259</v>
      </c>
      <c r="G94" s="212" t="s">
        <v>208</v>
      </c>
      <c r="H94" s="213">
        <v>24</v>
      </c>
      <c r="I94" s="214"/>
      <c r="J94" s="215">
        <f>ROUND(I94*H94,2)</f>
        <v>0</v>
      </c>
      <c r="K94" s="211" t="s">
        <v>255</v>
      </c>
      <c r="L94" s="60"/>
      <c r="M94" s="216" t="s">
        <v>21</v>
      </c>
      <c r="N94" s="217" t="s">
        <v>42</v>
      </c>
      <c r="O94" s="41"/>
      <c r="P94" s="201">
        <f>O94*H94</f>
        <v>0</v>
      </c>
      <c r="Q94" s="201">
        <v>0</v>
      </c>
      <c r="R94" s="201">
        <f>Q94*H94</f>
        <v>0</v>
      </c>
      <c r="S94" s="201">
        <v>0</v>
      </c>
      <c r="T94" s="202">
        <f>S94*H94</f>
        <v>0</v>
      </c>
      <c r="AR94" s="23" t="s">
        <v>129</v>
      </c>
      <c r="AT94" s="23" t="s">
        <v>244</v>
      </c>
      <c r="AU94" s="23" t="s">
        <v>81</v>
      </c>
      <c r="AY94" s="23" t="s">
        <v>123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129</v>
      </c>
      <c r="BM94" s="23" t="s">
        <v>260</v>
      </c>
    </row>
    <row r="95" spans="2:65" s="11" customFormat="1" ht="13.5">
      <c r="B95" s="218"/>
      <c r="C95" s="219"/>
      <c r="D95" s="220" t="s">
        <v>250</v>
      </c>
      <c r="E95" s="221" t="s">
        <v>21</v>
      </c>
      <c r="F95" s="222" t="s">
        <v>261</v>
      </c>
      <c r="G95" s="219"/>
      <c r="H95" s="221" t="s">
        <v>21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250</v>
      </c>
      <c r="AU95" s="228" t="s">
        <v>81</v>
      </c>
      <c r="AV95" s="11" t="s">
        <v>79</v>
      </c>
      <c r="AW95" s="11" t="s">
        <v>35</v>
      </c>
      <c r="AX95" s="11" t="s">
        <v>71</v>
      </c>
      <c r="AY95" s="228" t="s">
        <v>123</v>
      </c>
    </row>
    <row r="96" spans="2:65" s="12" customFormat="1" ht="13.5">
      <c r="B96" s="229"/>
      <c r="C96" s="230"/>
      <c r="D96" s="220" t="s">
        <v>250</v>
      </c>
      <c r="E96" s="231" t="s">
        <v>21</v>
      </c>
      <c r="F96" s="232" t="s">
        <v>262</v>
      </c>
      <c r="G96" s="230"/>
      <c r="H96" s="233">
        <v>24</v>
      </c>
      <c r="I96" s="234"/>
      <c r="J96" s="230"/>
      <c r="K96" s="230"/>
      <c r="L96" s="235"/>
      <c r="M96" s="236"/>
      <c r="N96" s="237"/>
      <c r="O96" s="237"/>
      <c r="P96" s="237"/>
      <c r="Q96" s="237"/>
      <c r="R96" s="237"/>
      <c r="S96" s="237"/>
      <c r="T96" s="238"/>
      <c r="AT96" s="239" t="s">
        <v>250</v>
      </c>
      <c r="AU96" s="239" t="s">
        <v>81</v>
      </c>
      <c r="AV96" s="12" t="s">
        <v>81</v>
      </c>
      <c r="AW96" s="12" t="s">
        <v>35</v>
      </c>
      <c r="AX96" s="12" t="s">
        <v>79</v>
      </c>
      <c r="AY96" s="239" t="s">
        <v>123</v>
      </c>
    </row>
    <row r="97" spans="2:65" s="1" customFormat="1" ht="38.25" customHeight="1">
      <c r="B97" s="40"/>
      <c r="C97" s="209" t="s">
        <v>129</v>
      </c>
      <c r="D97" s="209" t="s">
        <v>244</v>
      </c>
      <c r="E97" s="210" t="s">
        <v>263</v>
      </c>
      <c r="F97" s="211" t="s">
        <v>264</v>
      </c>
      <c r="G97" s="212" t="s">
        <v>202</v>
      </c>
      <c r="H97" s="213">
        <v>76.400000000000006</v>
      </c>
      <c r="I97" s="214"/>
      <c r="J97" s="215">
        <f>ROUND(I97*H97,2)</f>
        <v>0</v>
      </c>
      <c r="K97" s="211" t="s">
        <v>248</v>
      </c>
      <c r="L97" s="60"/>
      <c r="M97" s="216" t="s">
        <v>21</v>
      </c>
      <c r="N97" s="217" t="s">
        <v>42</v>
      </c>
      <c r="O97" s="41"/>
      <c r="P97" s="201">
        <f>O97*H97</f>
        <v>0</v>
      </c>
      <c r="Q97" s="201">
        <v>0</v>
      </c>
      <c r="R97" s="201">
        <f>Q97*H97</f>
        <v>0</v>
      </c>
      <c r="S97" s="201">
        <v>1.3</v>
      </c>
      <c r="T97" s="202">
        <f>S97*H97</f>
        <v>99.320000000000007</v>
      </c>
      <c r="AR97" s="23" t="s">
        <v>129</v>
      </c>
      <c r="AT97" s="23" t="s">
        <v>244</v>
      </c>
      <c r="AU97" s="23" t="s">
        <v>81</v>
      </c>
      <c r="AY97" s="23" t="s">
        <v>123</v>
      </c>
      <c r="BE97" s="203">
        <f>IF(N97="základní",J97,0)</f>
        <v>0</v>
      </c>
      <c r="BF97" s="203">
        <f>IF(N97="snížená",J97,0)</f>
        <v>0</v>
      </c>
      <c r="BG97" s="203">
        <f>IF(N97="zákl. přenesená",J97,0)</f>
        <v>0</v>
      </c>
      <c r="BH97" s="203">
        <f>IF(N97="sníž. přenesená",J97,0)</f>
        <v>0</v>
      </c>
      <c r="BI97" s="203">
        <f>IF(N97="nulová",J97,0)</f>
        <v>0</v>
      </c>
      <c r="BJ97" s="23" t="s">
        <v>79</v>
      </c>
      <c r="BK97" s="203">
        <f>ROUND(I97*H97,2)</f>
        <v>0</v>
      </c>
      <c r="BL97" s="23" t="s">
        <v>129</v>
      </c>
      <c r="BM97" s="23" t="s">
        <v>265</v>
      </c>
    </row>
    <row r="98" spans="2:65" s="11" customFormat="1" ht="13.5">
      <c r="B98" s="218"/>
      <c r="C98" s="219"/>
      <c r="D98" s="220" t="s">
        <v>250</v>
      </c>
      <c r="E98" s="221" t="s">
        <v>21</v>
      </c>
      <c r="F98" s="222" t="s">
        <v>266</v>
      </c>
      <c r="G98" s="219"/>
      <c r="H98" s="221" t="s">
        <v>21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250</v>
      </c>
      <c r="AU98" s="228" t="s">
        <v>81</v>
      </c>
      <c r="AV98" s="11" t="s">
        <v>79</v>
      </c>
      <c r="AW98" s="11" t="s">
        <v>35</v>
      </c>
      <c r="AX98" s="11" t="s">
        <v>71</v>
      </c>
      <c r="AY98" s="228" t="s">
        <v>123</v>
      </c>
    </row>
    <row r="99" spans="2:65" s="12" customFormat="1" ht="13.5">
      <c r="B99" s="229"/>
      <c r="C99" s="230"/>
      <c r="D99" s="220" t="s">
        <v>250</v>
      </c>
      <c r="E99" s="231" t="s">
        <v>21</v>
      </c>
      <c r="F99" s="232" t="s">
        <v>267</v>
      </c>
      <c r="G99" s="230"/>
      <c r="H99" s="233">
        <v>76.400000000000006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250</v>
      </c>
      <c r="AU99" s="239" t="s">
        <v>81</v>
      </c>
      <c r="AV99" s="12" t="s">
        <v>81</v>
      </c>
      <c r="AW99" s="12" t="s">
        <v>35</v>
      </c>
      <c r="AX99" s="12" t="s">
        <v>79</v>
      </c>
      <c r="AY99" s="239" t="s">
        <v>123</v>
      </c>
    </row>
    <row r="100" spans="2:65" s="1" customFormat="1" ht="38.25" customHeight="1">
      <c r="B100" s="40"/>
      <c r="C100" s="209" t="s">
        <v>122</v>
      </c>
      <c r="D100" s="209" t="s">
        <v>244</v>
      </c>
      <c r="E100" s="210" t="s">
        <v>268</v>
      </c>
      <c r="F100" s="211" t="s">
        <v>269</v>
      </c>
      <c r="G100" s="212" t="s">
        <v>208</v>
      </c>
      <c r="H100" s="213">
        <v>382</v>
      </c>
      <c r="I100" s="214"/>
      <c r="J100" s="215">
        <f>ROUND(I100*H100,2)</f>
        <v>0</v>
      </c>
      <c r="K100" s="211" t="s">
        <v>248</v>
      </c>
      <c r="L100" s="60"/>
      <c r="M100" s="216" t="s">
        <v>21</v>
      </c>
      <c r="N100" s="217" t="s">
        <v>42</v>
      </c>
      <c r="O100" s="41"/>
      <c r="P100" s="201">
        <f>O100*H100</f>
        <v>0</v>
      </c>
      <c r="Q100" s="201">
        <v>1.6000000000000001E-4</v>
      </c>
      <c r="R100" s="201">
        <f>Q100*H100</f>
        <v>6.1120000000000008E-2</v>
      </c>
      <c r="S100" s="201">
        <v>0.25600000000000001</v>
      </c>
      <c r="T100" s="202">
        <f>S100*H100</f>
        <v>97.792000000000002</v>
      </c>
      <c r="AR100" s="23" t="s">
        <v>129</v>
      </c>
      <c r="AT100" s="23" t="s">
        <v>244</v>
      </c>
      <c r="AU100" s="23" t="s">
        <v>81</v>
      </c>
      <c r="AY100" s="23" t="s">
        <v>123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79</v>
      </c>
      <c r="BK100" s="203">
        <f>ROUND(I100*H100,2)</f>
        <v>0</v>
      </c>
      <c r="BL100" s="23" t="s">
        <v>129</v>
      </c>
      <c r="BM100" s="23" t="s">
        <v>270</v>
      </c>
    </row>
    <row r="101" spans="2:65" s="11" customFormat="1" ht="13.5">
      <c r="B101" s="218"/>
      <c r="C101" s="219"/>
      <c r="D101" s="220" t="s">
        <v>250</v>
      </c>
      <c r="E101" s="221" t="s">
        <v>21</v>
      </c>
      <c r="F101" s="222" t="s">
        <v>271</v>
      </c>
      <c r="G101" s="219"/>
      <c r="H101" s="221" t="s">
        <v>21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250</v>
      </c>
      <c r="AU101" s="228" t="s">
        <v>81</v>
      </c>
      <c r="AV101" s="11" t="s">
        <v>79</v>
      </c>
      <c r="AW101" s="11" t="s">
        <v>35</v>
      </c>
      <c r="AX101" s="11" t="s">
        <v>71</v>
      </c>
      <c r="AY101" s="228" t="s">
        <v>123</v>
      </c>
    </row>
    <row r="102" spans="2:65" s="11" customFormat="1" ht="13.5">
      <c r="B102" s="218"/>
      <c r="C102" s="219"/>
      <c r="D102" s="220" t="s">
        <v>250</v>
      </c>
      <c r="E102" s="221" t="s">
        <v>21</v>
      </c>
      <c r="F102" s="222" t="s">
        <v>272</v>
      </c>
      <c r="G102" s="219"/>
      <c r="H102" s="221" t="s">
        <v>21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250</v>
      </c>
      <c r="AU102" s="228" t="s">
        <v>81</v>
      </c>
      <c r="AV102" s="11" t="s">
        <v>79</v>
      </c>
      <c r="AW102" s="11" t="s">
        <v>35</v>
      </c>
      <c r="AX102" s="11" t="s">
        <v>71</v>
      </c>
      <c r="AY102" s="228" t="s">
        <v>123</v>
      </c>
    </row>
    <row r="103" spans="2:65" s="12" customFormat="1" ht="13.5">
      <c r="B103" s="229"/>
      <c r="C103" s="230"/>
      <c r="D103" s="220" t="s">
        <v>250</v>
      </c>
      <c r="E103" s="231" t="s">
        <v>21</v>
      </c>
      <c r="F103" s="232" t="s">
        <v>273</v>
      </c>
      <c r="G103" s="230"/>
      <c r="H103" s="233">
        <v>382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250</v>
      </c>
      <c r="AU103" s="239" t="s">
        <v>81</v>
      </c>
      <c r="AV103" s="12" t="s">
        <v>81</v>
      </c>
      <c r="AW103" s="12" t="s">
        <v>35</v>
      </c>
      <c r="AX103" s="12" t="s">
        <v>79</v>
      </c>
      <c r="AY103" s="239" t="s">
        <v>123</v>
      </c>
    </row>
    <row r="104" spans="2:65" s="1" customFormat="1" ht="38.25" customHeight="1">
      <c r="B104" s="40"/>
      <c r="C104" s="209" t="s">
        <v>142</v>
      </c>
      <c r="D104" s="209" t="s">
        <v>244</v>
      </c>
      <c r="E104" s="210" t="s">
        <v>274</v>
      </c>
      <c r="F104" s="211" t="s">
        <v>275</v>
      </c>
      <c r="G104" s="212" t="s">
        <v>213</v>
      </c>
      <c r="H104" s="213">
        <v>138</v>
      </c>
      <c r="I104" s="214"/>
      <c r="J104" s="215">
        <f>ROUND(I104*H104,2)</f>
        <v>0</v>
      </c>
      <c r="K104" s="211" t="s">
        <v>248</v>
      </c>
      <c r="L104" s="60"/>
      <c r="M104" s="216" t="s">
        <v>21</v>
      </c>
      <c r="N104" s="217" t="s">
        <v>42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0.20499999999999999</v>
      </c>
      <c r="T104" s="202">
        <f>S104*H104</f>
        <v>28.29</v>
      </c>
      <c r="AR104" s="23" t="s">
        <v>129</v>
      </c>
      <c r="AT104" s="23" t="s">
        <v>244</v>
      </c>
      <c r="AU104" s="23" t="s">
        <v>81</v>
      </c>
      <c r="AY104" s="23" t="s">
        <v>123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79</v>
      </c>
      <c r="BK104" s="203">
        <f>ROUND(I104*H104,2)</f>
        <v>0</v>
      </c>
      <c r="BL104" s="23" t="s">
        <v>129</v>
      </c>
      <c r="BM104" s="23" t="s">
        <v>276</v>
      </c>
    </row>
    <row r="105" spans="2:65" s="11" customFormat="1" ht="13.5">
      <c r="B105" s="218"/>
      <c r="C105" s="219"/>
      <c r="D105" s="220" t="s">
        <v>250</v>
      </c>
      <c r="E105" s="221" t="s">
        <v>21</v>
      </c>
      <c r="F105" s="222" t="s">
        <v>277</v>
      </c>
      <c r="G105" s="219"/>
      <c r="H105" s="221" t="s">
        <v>21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250</v>
      </c>
      <c r="AU105" s="228" t="s">
        <v>81</v>
      </c>
      <c r="AV105" s="11" t="s">
        <v>79</v>
      </c>
      <c r="AW105" s="11" t="s">
        <v>35</v>
      </c>
      <c r="AX105" s="11" t="s">
        <v>71</v>
      </c>
      <c r="AY105" s="228" t="s">
        <v>123</v>
      </c>
    </row>
    <row r="106" spans="2:65" s="12" customFormat="1" ht="13.5">
      <c r="B106" s="229"/>
      <c r="C106" s="230"/>
      <c r="D106" s="220" t="s">
        <v>250</v>
      </c>
      <c r="E106" s="231" t="s">
        <v>21</v>
      </c>
      <c r="F106" s="232" t="s">
        <v>278</v>
      </c>
      <c r="G106" s="230"/>
      <c r="H106" s="233">
        <v>138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250</v>
      </c>
      <c r="AU106" s="239" t="s">
        <v>81</v>
      </c>
      <c r="AV106" s="12" t="s">
        <v>81</v>
      </c>
      <c r="AW106" s="12" t="s">
        <v>35</v>
      </c>
      <c r="AX106" s="12" t="s">
        <v>79</v>
      </c>
      <c r="AY106" s="239" t="s">
        <v>123</v>
      </c>
    </row>
    <row r="107" spans="2:65" s="1" customFormat="1" ht="25.5" customHeight="1">
      <c r="B107" s="40"/>
      <c r="C107" s="209" t="s">
        <v>146</v>
      </c>
      <c r="D107" s="209" t="s">
        <v>244</v>
      </c>
      <c r="E107" s="210" t="s">
        <v>279</v>
      </c>
      <c r="F107" s="211" t="s">
        <v>280</v>
      </c>
      <c r="G107" s="212" t="s">
        <v>202</v>
      </c>
      <c r="H107" s="213">
        <v>78</v>
      </c>
      <c r="I107" s="214"/>
      <c r="J107" s="215">
        <f>ROUND(I107*H107,2)</f>
        <v>0</v>
      </c>
      <c r="K107" s="211" t="s">
        <v>248</v>
      </c>
      <c r="L107" s="60"/>
      <c r="M107" s="216" t="s">
        <v>21</v>
      </c>
      <c r="N107" s="217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129</v>
      </c>
      <c r="AT107" s="23" t="s">
        <v>244</v>
      </c>
      <c r="AU107" s="23" t="s">
        <v>81</v>
      </c>
      <c r="AY107" s="23" t="s">
        <v>123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129</v>
      </c>
      <c r="BM107" s="23" t="s">
        <v>281</v>
      </c>
    </row>
    <row r="108" spans="2:65" s="11" customFormat="1" ht="13.5">
      <c r="B108" s="218"/>
      <c r="C108" s="219"/>
      <c r="D108" s="220" t="s">
        <v>250</v>
      </c>
      <c r="E108" s="221" t="s">
        <v>21</v>
      </c>
      <c r="F108" s="222" t="s">
        <v>282</v>
      </c>
      <c r="G108" s="219"/>
      <c r="H108" s="221" t="s">
        <v>21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250</v>
      </c>
      <c r="AU108" s="228" t="s">
        <v>81</v>
      </c>
      <c r="AV108" s="11" t="s">
        <v>79</v>
      </c>
      <c r="AW108" s="11" t="s">
        <v>35</v>
      </c>
      <c r="AX108" s="11" t="s">
        <v>71</v>
      </c>
      <c r="AY108" s="228" t="s">
        <v>123</v>
      </c>
    </row>
    <row r="109" spans="2:65" s="12" customFormat="1" ht="13.5">
      <c r="B109" s="229"/>
      <c r="C109" s="230"/>
      <c r="D109" s="220" t="s">
        <v>250</v>
      </c>
      <c r="E109" s="231" t="s">
        <v>21</v>
      </c>
      <c r="F109" s="232" t="s">
        <v>283</v>
      </c>
      <c r="G109" s="230"/>
      <c r="H109" s="233">
        <v>78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250</v>
      </c>
      <c r="AU109" s="239" t="s">
        <v>81</v>
      </c>
      <c r="AV109" s="12" t="s">
        <v>81</v>
      </c>
      <c r="AW109" s="12" t="s">
        <v>35</v>
      </c>
      <c r="AX109" s="12" t="s">
        <v>79</v>
      </c>
      <c r="AY109" s="239" t="s">
        <v>123</v>
      </c>
    </row>
    <row r="110" spans="2:65" s="1" customFormat="1" ht="38.25" customHeight="1">
      <c r="B110" s="40"/>
      <c r="C110" s="209" t="s">
        <v>128</v>
      </c>
      <c r="D110" s="209" t="s">
        <v>244</v>
      </c>
      <c r="E110" s="210" t="s">
        <v>284</v>
      </c>
      <c r="F110" s="211" t="s">
        <v>285</v>
      </c>
      <c r="G110" s="212" t="s">
        <v>202</v>
      </c>
      <c r="H110" s="213">
        <v>20</v>
      </c>
      <c r="I110" s="214"/>
      <c r="J110" s="215">
        <f>ROUND(I110*H110,2)</f>
        <v>0</v>
      </c>
      <c r="K110" s="211" t="s">
        <v>248</v>
      </c>
      <c r="L110" s="60"/>
      <c r="M110" s="216" t="s">
        <v>21</v>
      </c>
      <c r="N110" s="217" t="s">
        <v>42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129</v>
      </c>
      <c r="AT110" s="23" t="s">
        <v>244</v>
      </c>
      <c r="AU110" s="23" t="s">
        <v>81</v>
      </c>
      <c r="AY110" s="23" t="s">
        <v>123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129</v>
      </c>
      <c r="BM110" s="23" t="s">
        <v>286</v>
      </c>
    </row>
    <row r="111" spans="2:65" s="11" customFormat="1" ht="13.5">
      <c r="B111" s="218"/>
      <c r="C111" s="219"/>
      <c r="D111" s="220" t="s">
        <v>250</v>
      </c>
      <c r="E111" s="221" t="s">
        <v>21</v>
      </c>
      <c r="F111" s="222" t="s">
        <v>287</v>
      </c>
      <c r="G111" s="219"/>
      <c r="H111" s="221" t="s">
        <v>21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250</v>
      </c>
      <c r="AU111" s="228" t="s">
        <v>81</v>
      </c>
      <c r="AV111" s="11" t="s">
        <v>79</v>
      </c>
      <c r="AW111" s="11" t="s">
        <v>35</v>
      </c>
      <c r="AX111" s="11" t="s">
        <v>71</v>
      </c>
      <c r="AY111" s="228" t="s">
        <v>123</v>
      </c>
    </row>
    <row r="112" spans="2:65" s="12" customFormat="1" ht="13.5">
      <c r="B112" s="229"/>
      <c r="C112" s="230"/>
      <c r="D112" s="220" t="s">
        <v>250</v>
      </c>
      <c r="E112" s="231" t="s">
        <v>211</v>
      </c>
      <c r="F112" s="232" t="s">
        <v>197</v>
      </c>
      <c r="G112" s="230"/>
      <c r="H112" s="233">
        <v>20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250</v>
      </c>
      <c r="AU112" s="239" t="s">
        <v>81</v>
      </c>
      <c r="AV112" s="12" t="s">
        <v>81</v>
      </c>
      <c r="AW112" s="12" t="s">
        <v>35</v>
      </c>
      <c r="AX112" s="12" t="s">
        <v>79</v>
      </c>
      <c r="AY112" s="239" t="s">
        <v>123</v>
      </c>
    </row>
    <row r="113" spans="2:65" s="1" customFormat="1" ht="38.25" customHeight="1">
      <c r="B113" s="40"/>
      <c r="C113" s="209" t="s">
        <v>153</v>
      </c>
      <c r="D113" s="209" t="s">
        <v>244</v>
      </c>
      <c r="E113" s="210" t="s">
        <v>288</v>
      </c>
      <c r="F113" s="211" t="s">
        <v>289</v>
      </c>
      <c r="G113" s="212" t="s">
        <v>202</v>
      </c>
      <c r="H113" s="213">
        <v>135.18</v>
      </c>
      <c r="I113" s="214"/>
      <c r="J113" s="215">
        <f>ROUND(I113*H113,2)</f>
        <v>0</v>
      </c>
      <c r="K113" s="211" t="s">
        <v>248</v>
      </c>
      <c r="L113" s="60"/>
      <c r="M113" s="216" t="s">
        <v>21</v>
      </c>
      <c r="N113" s="217" t="s">
        <v>42</v>
      </c>
      <c r="O113" s="41"/>
      <c r="P113" s="201">
        <f>O113*H113</f>
        <v>0</v>
      </c>
      <c r="Q113" s="201">
        <v>0</v>
      </c>
      <c r="R113" s="201">
        <f>Q113*H113</f>
        <v>0</v>
      </c>
      <c r="S113" s="201">
        <v>0</v>
      </c>
      <c r="T113" s="202">
        <f>S113*H113</f>
        <v>0</v>
      </c>
      <c r="AR113" s="23" t="s">
        <v>129</v>
      </c>
      <c r="AT113" s="23" t="s">
        <v>244</v>
      </c>
      <c r="AU113" s="23" t="s">
        <v>81</v>
      </c>
      <c r="AY113" s="23" t="s">
        <v>123</v>
      </c>
      <c r="BE113" s="203">
        <f>IF(N113="základní",J113,0)</f>
        <v>0</v>
      </c>
      <c r="BF113" s="203">
        <f>IF(N113="snížená",J113,0)</f>
        <v>0</v>
      </c>
      <c r="BG113" s="203">
        <f>IF(N113="zákl. přenesená",J113,0)</f>
        <v>0</v>
      </c>
      <c r="BH113" s="203">
        <f>IF(N113="sníž. přenesená",J113,0)</f>
        <v>0</v>
      </c>
      <c r="BI113" s="203">
        <f>IF(N113="nulová",J113,0)</f>
        <v>0</v>
      </c>
      <c r="BJ113" s="23" t="s">
        <v>79</v>
      </c>
      <c r="BK113" s="203">
        <f>ROUND(I113*H113,2)</f>
        <v>0</v>
      </c>
      <c r="BL113" s="23" t="s">
        <v>129</v>
      </c>
      <c r="BM113" s="23" t="s">
        <v>290</v>
      </c>
    </row>
    <row r="114" spans="2:65" s="11" customFormat="1" ht="13.5">
      <c r="B114" s="218"/>
      <c r="C114" s="219"/>
      <c r="D114" s="220" t="s">
        <v>250</v>
      </c>
      <c r="E114" s="221" t="s">
        <v>21</v>
      </c>
      <c r="F114" s="222" t="s">
        <v>291</v>
      </c>
      <c r="G114" s="219"/>
      <c r="H114" s="221" t="s">
        <v>21</v>
      </c>
      <c r="I114" s="223"/>
      <c r="J114" s="219"/>
      <c r="K114" s="219"/>
      <c r="L114" s="224"/>
      <c r="M114" s="225"/>
      <c r="N114" s="226"/>
      <c r="O114" s="226"/>
      <c r="P114" s="226"/>
      <c r="Q114" s="226"/>
      <c r="R114" s="226"/>
      <c r="S114" s="226"/>
      <c r="T114" s="227"/>
      <c r="AT114" s="228" t="s">
        <v>250</v>
      </c>
      <c r="AU114" s="228" t="s">
        <v>81</v>
      </c>
      <c r="AV114" s="11" t="s">
        <v>79</v>
      </c>
      <c r="AW114" s="11" t="s">
        <v>35</v>
      </c>
      <c r="AX114" s="11" t="s">
        <v>71</v>
      </c>
      <c r="AY114" s="228" t="s">
        <v>123</v>
      </c>
    </row>
    <row r="115" spans="2:65" s="12" customFormat="1" ht="13.5">
      <c r="B115" s="229"/>
      <c r="C115" s="230"/>
      <c r="D115" s="220" t="s">
        <v>250</v>
      </c>
      <c r="E115" s="231" t="s">
        <v>21</v>
      </c>
      <c r="F115" s="232" t="s">
        <v>292</v>
      </c>
      <c r="G115" s="230"/>
      <c r="H115" s="233">
        <v>126.6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250</v>
      </c>
      <c r="AU115" s="239" t="s">
        <v>81</v>
      </c>
      <c r="AV115" s="12" t="s">
        <v>81</v>
      </c>
      <c r="AW115" s="12" t="s">
        <v>35</v>
      </c>
      <c r="AX115" s="12" t="s">
        <v>71</v>
      </c>
      <c r="AY115" s="239" t="s">
        <v>123</v>
      </c>
    </row>
    <row r="116" spans="2:65" s="12" customFormat="1" ht="13.5">
      <c r="B116" s="229"/>
      <c r="C116" s="230"/>
      <c r="D116" s="220" t="s">
        <v>250</v>
      </c>
      <c r="E116" s="231" t="s">
        <v>21</v>
      </c>
      <c r="F116" s="232" t="s">
        <v>293</v>
      </c>
      <c r="G116" s="230"/>
      <c r="H116" s="233">
        <v>7.8</v>
      </c>
      <c r="I116" s="234"/>
      <c r="J116" s="230"/>
      <c r="K116" s="230"/>
      <c r="L116" s="235"/>
      <c r="M116" s="236"/>
      <c r="N116" s="237"/>
      <c r="O116" s="237"/>
      <c r="P116" s="237"/>
      <c r="Q116" s="237"/>
      <c r="R116" s="237"/>
      <c r="S116" s="237"/>
      <c r="T116" s="238"/>
      <c r="AT116" s="239" t="s">
        <v>250</v>
      </c>
      <c r="AU116" s="239" t="s">
        <v>81</v>
      </c>
      <c r="AV116" s="12" t="s">
        <v>81</v>
      </c>
      <c r="AW116" s="12" t="s">
        <v>35</v>
      </c>
      <c r="AX116" s="12" t="s">
        <v>71</v>
      </c>
      <c r="AY116" s="239" t="s">
        <v>123</v>
      </c>
    </row>
    <row r="117" spans="2:65" s="12" customFormat="1" ht="13.5">
      <c r="B117" s="229"/>
      <c r="C117" s="230"/>
      <c r="D117" s="220" t="s">
        <v>250</v>
      </c>
      <c r="E117" s="231" t="s">
        <v>21</v>
      </c>
      <c r="F117" s="232" t="s">
        <v>294</v>
      </c>
      <c r="G117" s="230"/>
      <c r="H117" s="233">
        <v>0.78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250</v>
      </c>
      <c r="AU117" s="239" t="s">
        <v>81</v>
      </c>
      <c r="AV117" s="12" t="s">
        <v>81</v>
      </c>
      <c r="AW117" s="12" t="s">
        <v>35</v>
      </c>
      <c r="AX117" s="12" t="s">
        <v>71</v>
      </c>
      <c r="AY117" s="239" t="s">
        <v>123</v>
      </c>
    </row>
    <row r="118" spans="2:65" s="13" customFormat="1" ht="13.5">
      <c r="B118" s="240"/>
      <c r="C118" s="241"/>
      <c r="D118" s="220" t="s">
        <v>250</v>
      </c>
      <c r="E118" s="242" t="s">
        <v>201</v>
      </c>
      <c r="F118" s="243" t="s">
        <v>295</v>
      </c>
      <c r="G118" s="241"/>
      <c r="H118" s="244">
        <v>135.18</v>
      </c>
      <c r="I118" s="245"/>
      <c r="J118" s="241"/>
      <c r="K118" s="241"/>
      <c r="L118" s="246"/>
      <c r="M118" s="247"/>
      <c r="N118" s="248"/>
      <c r="O118" s="248"/>
      <c r="P118" s="248"/>
      <c r="Q118" s="248"/>
      <c r="R118" s="248"/>
      <c r="S118" s="248"/>
      <c r="T118" s="249"/>
      <c r="AT118" s="250" t="s">
        <v>250</v>
      </c>
      <c r="AU118" s="250" t="s">
        <v>81</v>
      </c>
      <c r="AV118" s="13" t="s">
        <v>129</v>
      </c>
      <c r="AW118" s="13" t="s">
        <v>35</v>
      </c>
      <c r="AX118" s="13" t="s">
        <v>79</v>
      </c>
      <c r="AY118" s="250" t="s">
        <v>123</v>
      </c>
    </row>
    <row r="119" spans="2:65" s="1" customFormat="1" ht="38.25" customHeight="1">
      <c r="B119" s="40"/>
      <c r="C119" s="209" t="s">
        <v>157</v>
      </c>
      <c r="D119" s="209" t="s">
        <v>244</v>
      </c>
      <c r="E119" s="210" t="s">
        <v>296</v>
      </c>
      <c r="F119" s="211" t="s">
        <v>297</v>
      </c>
      <c r="G119" s="212" t="s">
        <v>202</v>
      </c>
      <c r="H119" s="213">
        <v>135.18</v>
      </c>
      <c r="I119" s="214"/>
      <c r="J119" s="215">
        <f>ROUND(I119*H119,2)</f>
        <v>0</v>
      </c>
      <c r="K119" s="211" t="s">
        <v>248</v>
      </c>
      <c r="L119" s="60"/>
      <c r="M119" s="216" t="s">
        <v>21</v>
      </c>
      <c r="N119" s="217" t="s">
        <v>42</v>
      </c>
      <c r="O119" s="41"/>
      <c r="P119" s="201">
        <f>O119*H119</f>
        <v>0</v>
      </c>
      <c r="Q119" s="201">
        <v>0</v>
      </c>
      <c r="R119" s="201">
        <f>Q119*H119</f>
        <v>0</v>
      </c>
      <c r="S119" s="201">
        <v>0</v>
      </c>
      <c r="T119" s="202">
        <f>S119*H119</f>
        <v>0</v>
      </c>
      <c r="AR119" s="23" t="s">
        <v>129</v>
      </c>
      <c r="AT119" s="23" t="s">
        <v>244</v>
      </c>
      <c r="AU119" s="23" t="s">
        <v>81</v>
      </c>
      <c r="AY119" s="23" t="s">
        <v>123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3" t="s">
        <v>79</v>
      </c>
      <c r="BK119" s="203">
        <f>ROUND(I119*H119,2)</f>
        <v>0</v>
      </c>
      <c r="BL119" s="23" t="s">
        <v>129</v>
      </c>
      <c r="BM119" s="23" t="s">
        <v>298</v>
      </c>
    </row>
    <row r="120" spans="2:65" s="12" customFormat="1" ht="13.5">
      <c r="B120" s="229"/>
      <c r="C120" s="230"/>
      <c r="D120" s="220" t="s">
        <v>250</v>
      </c>
      <c r="E120" s="231" t="s">
        <v>21</v>
      </c>
      <c r="F120" s="232" t="s">
        <v>201</v>
      </c>
      <c r="G120" s="230"/>
      <c r="H120" s="233">
        <v>135.18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250</v>
      </c>
      <c r="AU120" s="239" t="s">
        <v>81</v>
      </c>
      <c r="AV120" s="12" t="s">
        <v>81</v>
      </c>
      <c r="AW120" s="12" t="s">
        <v>35</v>
      </c>
      <c r="AX120" s="12" t="s">
        <v>79</v>
      </c>
      <c r="AY120" s="239" t="s">
        <v>123</v>
      </c>
    </row>
    <row r="121" spans="2:65" s="1" customFormat="1" ht="25.5" customHeight="1">
      <c r="B121" s="40"/>
      <c r="C121" s="209" t="s">
        <v>162</v>
      </c>
      <c r="D121" s="209" t="s">
        <v>244</v>
      </c>
      <c r="E121" s="210" t="s">
        <v>299</v>
      </c>
      <c r="F121" s="211" t="s">
        <v>300</v>
      </c>
      <c r="G121" s="212" t="s">
        <v>202</v>
      </c>
      <c r="H121" s="213">
        <v>14.88</v>
      </c>
      <c r="I121" s="214"/>
      <c r="J121" s="215">
        <f>ROUND(I121*H121,2)</f>
        <v>0</v>
      </c>
      <c r="K121" s="211" t="s">
        <v>248</v>
      </c>
      <c r="L121" s="60"/>
      <c r="M121" s="216" t="s">
        <v>21</v>
      </c>
      <c r="N121" s="217" t="s">
        <v>42</v>
      </c>
      <c r="O121" s="41"/>
      <c r="P121" s="201">
        <f>O121*H121</f>
        <v>0</v>
      </c>
      <c r="Q121" s="201">
        <v>0</v>
      </c>
      <c r="R121" s="201">
        <f>Q121*H121</f>
        <v>0</v>
      </c>
      <c r="S121" s="201">
        <v>0</v>
      </c>
      <c r="T121" s="202">
        <f>S121*H121</f>
        <v>0</v>
      </c>
      <c r="AR121" s="23" t="s">
        <v>129</v>
      </c>
      <c r="AT121" s="23" t="s">
        <v>244</v>
      </c>
      <c r="AU121" s="23" t="s">
        <v>81</v>
      </c>
      <c r="AY121" s="23" t="s">
        <v>123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79</v>
      </c>
      <c r="BK121" s="203">
        <f>ROUND(I121*H121,2)</f>
        <v>0</v>
      </c>
      <c r="BL121" s="23" t="s">
        <v>129</v>
      </c>
      <c r="BM121" s="23" t="s">
        <v>301</v>
      </c>
    </row>
    <row r="122" spans="2:65" s="11" customFormat="1" ht="13.5">
      <c r="B122" s="218"/>
      <c r="C122" s="219"/>
      <c r="D122" s="220" t="s">
        <v>250</v>
      </c>
      <c r="E122" s="221" t="s">
        <v>21</v>
      </c>
      <c r="F122" s="222" t="s">
        <v>302</v>
      </c>
      <c r="G122" s="219"/>
      <c r="H122" s="221" t="s">
        <v>21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250</v>
      </c>
      <c r="AU122" s="228" t="s">
        <v>81</v>
      </c>
      <c r="AV122" s="11" t="s">
        <v>79</v>
      </c>
      <c r="AW122" s="11" t="s">
        <v>35</v>
      </c>
      <c r="AX122" s="11" t="s">
        <v>71</v>
      </c>
      <c r="AY122" s="228" t="s">
        <v>123</v>
      </c>
    </row>
    <row r="123" spans="2:65" s="11" customFormat="1" ht="13.5">
      <c r="B123" s="218"/>
      <c r="C123" s="219"/>
      <c r="D123" s="220" t="s">
        <v>250</v>
      </c>
      <c r="E123" s="221" t="s">
        <v>21</v>
      </c>
      <c r="F123" s="222" t="s">
        <v>303</v>
      </c>
      <c r="G123" s="219"/>
      <c r="H123" s="221" t="s">
        <v>21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250</v>
      </c>
      <c r="AU123" s="228" t="s">
        <v>81</v>
      </c>
      <c r="AV123" s="11" t="s">
        <v>79</v>
      </c>
      <c r="AW123" s="11" t="s">
        <v>35</v>
      </c>
      <c r="AX123" s="11" t="s">
        <v>71</v>
      </c>
      <c r="AY123" s="228" t="s">
        <v>123</v>
      </c>
    </row>
    <row r="124" spans="2:65" s="12" customFormat="1" ht="13.5">
      <c r="B124" s="229"/>
      <c r="C124" s="230"/>
      <c r="D124" s="220" t="s">
        <v>250</v>
      </c>
      <c r="E124" s="231" t="s">
        <v>204</v>
      </c>
      <c r="F124" s="232" t="s">
        <v>304</v>
      </c>
      <c r="G124" s="230"/>
      <c r="H124" s="233">
        <v>14.88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250</v>
      </c>
      <c r="AU124" s="239" t="s">
        <v>81</v>
      </c>
      <c r="AV124" s="12" t="s">
        <v>81</v>
      </c>
      <c r="AW124" s="12" t="s">
        <v>35</v>
      </c>
      <c r="AX124" s="12" t="s">
        <v>79</v>
      </c>
      <c r="AY124" s="239" t="s">
        <v>123</v>
      </c>
    </row>
    <row r="125" spans="2:65" s="1" customFormat="1" ht="38.25" customHeight="1">
      <c r="B125" s="40"/>
      <c r="C125" s="209" t="s">
        <v>166</v>
      </c>
      <c r="D125" s="209" t="s">
        <v>244</v>
      </c>
      <c r="E125" s="210" t="s">
        <v>305</v>
      </c>
      <c r="F125" s="211" t="s">
        <v>306</v>
      </c>
      <c r="G125" s="212" t="s">
        <v>202</v>
      </c>
      <c r="H125" s="213">
        <v>14.88</v>
      </c>
      <c r="I125" s="214"/>
      <c r="J125" s="215">
        <f>ROUND(I125*H125,2)</f>
        <v>0</v>
      </c>
      <c r="K125" s="211" t="s">
        <v>248</v>
      </c>
      <c r="L125" s="60"/>
      <c r="M125" s="216" t="s">
        <v>21</v>
      </c>
      <c r="N125" s="217" t="s">
        <v>42</v>
      </c>
      <c r="O125" s="41"/>
      <c r="P125" s="201">
        <f>O125*H125</f>
        <v>0</v>
      </c>
      <c r="Q125" s="201">
        <v>0</v>
      </c>
      <c r="R125" s="201">
        <f>Q125*H125</f>
        <v>0</v>
      </c>
      <c r="S125" s="201">
        <v>0</v>
      </c>
      <c r="T125" s="202">
        <f>S125*H125</f>
        <v>0</v>
      </c>
      <c r="AR125" s="23" t="s">
        <v>129</v>
      </c>
      <c r="AT125" s="23" t="s">
        <v>244</v>
      </c>
      <c r="AU125" s="23" t="s">
        <v>81</v>
      </c>
      <c r="AY125" s="23" t="s">
        <v>123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79</v>
      </c>
      <c r="BK125" s="203">
        <f>ROUND(I125*H125,2)</f>
        <v>0</v>
      </c>
      <c r="BL125" s="23" t="s">
        <v>129</v>
      </c>
      <c r="BM125" s="23" t="s">
        <v>307</v>
      </c>
    </row>
    <row r="126" spans="2:65" s="12" customFormat="1" ht="13.5">
      <c r="B126" s="229"/>
      <c r="C126" s="230"/>
      <c r="D126" s="220" t="s">
        <v>250</v>
      </c>
      <c r="E126" s="231" t="s">
        <v>21</v>
      </c>
      <c r="F126" s="232" t="s">
        <v>204</v>
      </c>
      <c r="G126" s="230"/>
      <c r="H126" s="233">
        <v>14.88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250</v>
      </c>
      <c r="AU126" s="239" t="s">
        <v>81</v>
      </c>
      <c r="AV126" s="12" t="s">
        <v>81</v>
      </c>
      <c r="AW126" s="12" t="s">
        <v>35</v>
      </c>
      <c r="AX126" s="12" t="s">
        <v>79</v>
      </c>
      <c r="AY126" s="239" t="s">
        <v>123</v>
      </c>
    </row>
    <row r="127" spans="2:65" s="1" customFormat="1" ht="38.25" customHeight="1">
      <c r="B127" s="40"/>
      <c r="C127" s="209" t="s">
        <v>170</v>
      </c>
      <c r="D127" s="209" t="s">
        <v>244</v>
      </c>
      <c r="E127" s="210" t="s">
        <v>308</v>
      </c>
      <c r="F127" s="211" t="s">
        <v>309</v>
      </c>
      <c r="G127" s="212" t="s">
        <v>202</v>
      </c>
      <c r="H127" s="213">
        <v>150.06</v>
      </c>
      <c r="I127" s="214"/>
      <c r="J127" s="215">
        <f>ROUND(I127*H127,2)</f>
        <v>0</v>
      </c>
      <c r="K127" s="211" t="s">
        <v>248</v>
      </c>
      <c r="L127" s="60"/>
      <c r="M127" s="216" t="s">
        <v>21</v>
      </c>
      <c r="N127" s="217" t="s">
        <v>42</v>
      </c>
      <c r="O127" s="41"/>
      <c r="P127" s="201">
        <f>O127*H127</f>
        <v>0</v>
      </c>
      <c r="Q127" s="201">
        <v>0</v>
      </c>
      <c r="R127" s="201">
        <f>Q127*H127</f>
        <v>0</v>
      </c>
      <c r="S127" s="201">
        <v>0</v>
      </c>
      <c r="T127" s="202">
        <f>S127*H127</f>
        <v>0</v>
      </c>
      <c r="AR127" s="23" t="s">
        <v>129</v>
      </c>
      <c r="AT127" s="23" t="s">
        <v>244</v>
      </c>
      <c r="AU127" s="23" t="s">
        <v>81</v>
      </c>
      <c r="AY127" s="23" t="s">
        <v>123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129</v>
      </c>
      <c r="BM127" s="23" t="s">
        <v>310</v>
      </c>
    </row>
    <row r="128" spans="2:65" s="12" customFormat="1" ht="13.5">
      <c r="B128" s="229"/>
      <c r="C128" s="230"/>
      <c r="D128" s="220" t="s">
        <v>250</v>
      </c>
      <c r="E128" s="231" t="s">
        <v>220</v>
      </c>
      <c r="F128" s="232" t="s">
        <v>311</v>
      </c>
      <c r="G128" s="230"/>
      <c r="H128" s="233">
        <v>150.06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250</v>
      </c>
      <c r="AU128" s="239" t="s">
        <v>81</v>
      </c>
      <c r="AV128" s="12" t="s">
        <v>81</v>
      </c>
      <c r="AW128" s="12" t="s">
        <v>35</v>
      </c>
      <c r="AX128" s="12" t="s">
        <v>79</v>
      </c>
      <c r="AY128" s="239" t="s">
        <v>123</v>
      </c>
    </row>
    <row r="129" spans="2:65" s="1" customFormat="1" ht="51" customHeight="1">
      <c r="B129" s="40"/>
      <c r="C129" s="209" t="s">
        <v>174</v>
      </c>
      <c r="D129" s="209" t="s">
        <v>244</v>
      </c>
      <c r="E129" s="210" t="s">
        <v>312</v>
      </c>
      <c r="F129" s="211" t="s">
        <v>313</v>
      </c>
      <c r="G129" s="212" t="s">
        <v>202</v>
      </c>
      <c r="H129" s="213">
        <v>2250.9</v>
      </c>
      <c r="I129" s="214"/>
      <c r="J129" s="215">
        <f>ROUND(I129*H129,2)</f>
        <v>0</v>
      </c>
      <c r="K129" s="211" t="s">
        <v>255</v>
      </c>
      <c r="L129" s="60"/>
      <c r="M129" s="216" t="s">
        <v>21</v>
      </c>
      <c r="N129" s="217" t="s">
        <v>42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129</v>
      </c>
      <c r="AT129" s="23" t="s">
        <v>244</v>
      </c>
      <c r="AU129" s="23" t="s">
        <v>81</v>
      </c>
      <c r="AY129" s="23" t="s">
        <v>123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79</v>
      </c>
      <c r="BK129" s="203">
        <f>ROUND(I129*H129,2)</f>
        <v>0</v>
      </c>
      <c r="BL129" s="23" t="s">
        <v>129</v>
      </c>
      <c r="BM129" s="23" t="s">
        <v>314</v>
      </c>
    </row>
    <row r="130" spans="2:65" s="12" customFormat="1" ht="13.5">
      <c r="B130" s="229"/>
      <c r="C130" s="230"/>
      <c r="D130" s="220" t="s">
        <v>250</v>
      </c>
      <c r="E130" s="231" t="s">
        <v>21</v>
      </c>
      <c r="F130" s="232" t="s">
        <v>315</v>
      </c>
      <c r="G130" s="230"/>
      <c r="H130" s="233">
        <v>2250.9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250</v>
      </c>
      <c r="AU130" s="239" t="s">
        <v>81</v>
      </c>
      <c r="AV130" s="12" t="s">
        <v>81</v>
      </c>
      <c r="AW130" s="12" t="s">
        <v>35</v>
      </c>
      <c r="AX130" s="12" t="s">
        <v>79</v>
      </c>
      <c r="AY130" s="239" t="s">
        <v>123</v>
      </c>
    </row>
    <row r="131" spans="2:65" s="1" customFormat="1" ht="25.5" customHeight="1">
      <c r="B131" s="40"/>
      <c r="C131" s="209" t="s">
        <v>10</v>
      </c>
      <c r="D131" s="209" t="s">
        <v>244</v>
      </c>
      <c r="E131" s="210" t="s">
        <v>316</v>
      </c>
      <c r="F131" s="211" t="s">
        <v>317</v>
      </c>
      <c r="G131" s="212" t="s">
        <v>202</v>
      </c>
      <c r="H131" s="213">
        <v>150.06</v>
      </c>
      <c r="I131" s="214"/>
      <c r="J131" s="215">
        <f>ROUND(I131*H131,2)</f>
        <v>0</v>
      </c>
      <c r="K131" s="211" t="s">
        <v>248</v>
      </c>
      <c r="L131" s="60"/>
      <c r="M131" s="216" t="s">
        <v>21</v>
      </c>
      <c r="N131" s="217" t="s">
        <v>42</v>
      </c>
      <c r="O131" s="41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3" t="s">
        <v>129</v>
      </c>
      <c r="AT131" s="23" t="s">
        <v>244</v>
      </c>
      <c r="AU131" s="23" t="s">
        <v>81</v>
      </c>
      <c r="AY131" s="23" t="s">
        <v>123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129</v>
      </c>
      <c r="BM131" s="23" t="s">
        <v>318</v>
      </c>
    </row>
    <row r="132" spans="2:65" s="12" customFormat="1" ht="13.5">
      <c r="B132" s="229"/>
      <c r="C132" s="230"/>
      <c r="D132" s="220" t="s">
        <v>250</v>
      </c>
      <c r="E132" s="231" t="s">
        <v>21</v>
      </c>
      <c r="F132" s="232" t="s">
        <v>220</v>
      </c>
      <c r="G132" s="230"/>
      <c r="H132" s="233">
        <v>150.06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250</v>
      </c>
      <c r="AU132" s="239" t="s">
        <v>81</v>
      </c>
      <c r="AV132" s="12" t="s">
        <v>81</v>
      </c>
      <c r="AW132" s="12" t="s">
        <v>35</v>
      </c>
      <c r="AX132" s="12" t="s">
        <v>79</v>
      </c>
      <c r="AY132" s="239" t="s">
        <v>123</v>
      </c>
    </row>
    <row r="133" spans="2:65" s="1" customFormat="1" ht="16.5" customHeight="1">
      <c r="B133" s="40"/>
      <c r="C133" s="209" t="s">
        <v>181</v>
      </c>
      <c r="D133" s="209" t="s">
        <v>244</v>
      </c>
      <c r="E133" s="210" t="s">
        <v>319</v>
      </c>
      <c r="F133" s="211" t="s">
        <v>320</v>
      </c>
      <c r="G133" s="212" t="s">
        <v>202</v>
      </c>
      <c r="H133" s="213">
        <v>150.06</v>
      </c>
      <c r="I133" s="214"/>
      <c r="J133" s="215">
        <f>ROUND(I133*H133,2)</f>
        <v>0</v>
      </c>
      <c r="K133" s="211" t="s">
        <v>248</v>
      </c>
      <c r="L133" s="60"/>
      <c r="M133" s="216" t="s">
        <v>21</v>
      </c>
      <c r="N133" s="217" t="s">
        <v>42</v>
      </c>
      <c r="O133" s="41"/>
      <c r="P133" s="201">
        <f>O133*H133</f>
        <v>0</v>
      </c>
      <c r="Q133" s="201">
        <v>0</v>
      </c>
      <c r="R133" s="201">
        <f>Q133*H133</f>
        <v>0</v>
      </c>
      <c r="S133" s="201">
        <v>0</v>
      </c>
      <c r="T133" s="202">
        <f>S133*H133</f>
        <v>0</v>
      </c>
      <c r="AR133" s="23" t="s">
        <v>129</v>
      </c>
      <c r="AT133" s="23" t="s">
        <v>244</v>
      </c>
      <c r="AU133" s="23" t="s">
        <v>81</v>
      </c>
      <c r="AY133" s="23" t="s">
        <v>123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3" t="s">
        <v>79</v>
      </c>
      <c r="BK133" s="203">
        <f>ROUND(I133*H133,2)</f>
        <v>0</v>
      </c>
      <c r="BL133" s="23" t="s">
        <v>129</v>
      </c>
      <c r="BM133" s="23" t="s">
        <v>321</v>
      </c>
    </row>
    <row r="134" spans="2:65" s="12" customFormat="1" ht="13.5">
      <c r="B134" s="229"/>
      <c r="C134" s="230"/>
      <c r="D134" s="220" t="s">
        <v>250</v>
      </c>
      <c r="E134" s="231" t="s">
        <v>21</v>
      </c>
      <c r="F134" s="232" t="s">
        <v>220</v>
      </c>
      <c r="G134" s="230"/>
      <c r="H134" s="233">
        <v>150.06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250</v>
      </c>
      <c r="AU134" s="239" t="s">
        <v>81</v>
      </c>
      <c r="AV134" s="12" t="s">
        <v>81</v>
      </c>
      <c r="AW134" s="12" t="s">
        <v>35</v>
      </c>
      <c r="AX134" s="12" t="s">
        <v>79</v>
      </c>
      <c r="AY134" s="239" t="s">
        <v>123</v>
      </c>
    </row>
    <row r="135" spans="2:65" s="1" customFormat="1" ht="16.5" customHeight="1">
      <c r="B135" s="40"/>
      <c r="C135" s="209" t="s">
        <v>185</v>
      </c>
      <c r="D135" s="209" t="s">
        <v>244</v>
      </c>
      <c r="E135" s="210" t="s">
        <v>322</v>
      </c>
      <c r="F135" s="211" t="s">
        <v>323</v>
      </c>
      <c r="G135" s="212" t="s">
        <v>324</v>
      </c>
      <c r="H135" s="213">
        <v>255.102</v>
      </c>
      <c r="I135" s="214"/>
      <c r="J135" s="215">
        <f>ROUND(I135*H135,2)</f>
        <v>0</v>
      </c>
      <c r="K135" s="211" t="s">
        <v>248</v>
      </c>
      <c r="L135" s="60"/>
      <c r="M135" s="216" t="s">
        <v>21</v>
      </c>
      <c r="N135" s="217" t="s">
        <v>42</v>
      </c>
      <c r="O135" s="41"/>
      <c r="P135" s="201">
        <f>O135*H135</f>
        <v>0</v>
      </c>
      <c r="Q135" s="201">
        <v>0</v>
      </c>
      <c r="R135" s="201">
        <f>Q135*H135</f>
        <v>0</v>
      </c>
      <c r="S135" s="201">
        <v>0</v>
      </c>
      <c r="T135" s="202">
        <f>S135*H135</f>
        <v>0</v>
      </c>
      <c r="AR135" s="23" t="s">
        <v>129</v>
      </c>
      <c r="AT135" s="23" t="s">
        <v>244</v>
      </c>
      <c r="AU135" s="23" t="s">
        <v>81</v>
      </c>
      <c r="AY135" s="23" t="s">
        <v>123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3" t="s">
        <v>79</v>
      </c>
      <c r="BK135" s="203">
        <f>ROUND(I135*H135,2)</f>
        <v>0</v>
      </c>
      <c r="BL135" s="23" t="s">
        <v>129</v>
      </c>
      <c r="BM135" s="23" t="s">
        <v>325</v>
      </c>
    </row>
    <row r="136" spans="2:65" s="12" customFormat="1" ht="13.5">
      <c r="B136" s="229"/>
      <c r="C136" s="230"/>
      <c r="D136" s="220" t="s">
        <v>250</v>
      </c>
      <c r="E136" s="231" t="s">
        <v>21</v>
      </c>
      <c r="F136" s="232" t="s">
        <v>326</v>
      </c>
      <c r="G136" s="230"/>
      <c r="H136" s="233">
        <v>255.102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250</v>
      </c>
      <c r="AU136" s="239" t="s">
        <v>81</v>
      </c>
      <c r="AV136" s="12" t="s">
        <v>81</v>
      </c>
      <c r="AW136" s="12" t="s">
        <v>35</v>
      </c>
      <c r="AX136" s="12" t="s">
        <v>79</v>
      </c>
      <c r="AY136" s="239" t="s">
        <v>123</v>
      </c>
    </row>
    <row r="137" spans="2:65" s="1" customFormat="1" ht="25.5" customHeight="1">
      <c r="B137" s="40"/>
      <c r="C137" s="209" t="s">
        <v>189</v>
      </c>
      <c r="D137" s="209" t="s">
        <v>244</v>
      </c>
      <c r="E137" s="210" t="s">
        <v>327</v>
      </c>
      <c r="F137" s="211" t="s">
        <v>328</v>
      </c>
      <c r="G137" s="212" t="s">
        <v>202</v>
      </c>
      <c r="H137" s="213">
        <v>14.88</v>
      </c>
      <c r="I137" s="214"/>
      <c r="J137" s="215">
        <f>ROUND(I137*H137,2)</f>
        <v>0</v>
      </c>
      <c r="K137" s="211" t="s">
        <v>248</v>
      </c>
      <c r="L137" s="60"/>
      <c r="M137" s="216" t="s">
        <v>21</v>
      </c>
      <c r="N137" s="217" t="s">
        <v>42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129</v>
      </c>
      <c r="AT137" s="23" t="s">
        <v>244</v>
      </c>
      <c r="AU137" s="23" t="s">
        <v>81</v>
      </c>
      <c r="AY137" s="23" t="s">
        <v>123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79</v>
      </c>
      <c r="BK137" s="203">
        <f>ROUND(I137*H137,2)</f>
        <v>0</v>
      </c>
      <c r="BL137" s="23" t="s">
        <v>129</v>
      </c>
      <c r="BM137" s="23" t="s">
        <v>329</v>
      </c>
    </row>
    <row r="138" spans="2:65" s="12" customFormat="1" ht="13.5">
      <c r="B138" s="229"/>
      <c r="C138" s="230"/>
      <c r="D138" s="220" t="s">
        <v>250</v>
      </c>
      <c r="E138" s="231" t="s">
        <v>21</v>
      </c>
      <c r="F138" s="232" t="s">
        <v>204</v>
      </c>
      <c r="G138" s="230"/>
      <c r="H138" s="233">
        <v>14.88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AT138" s="239" t="s">
        <v>250</v>
      </c>
      <c r="AU138" s="239" t="s">
        <v>81</v>
      </c>
      <c r="AV138" s="12" t="s">
        <v>81</v>
      </c>
      <c r="AW138" s="12" t="s">
        <v>35</v>
      </c>
      <c r="AX138" s="12" t="s">
        <v>79</v>
      </c>
      <c r="AY138" s="239" t="s">
        <v>123</v>
      </c>
    </row>
    <row r="139" spans="2:65" s="1" customFormat="1" ht="16.5" customHeight="1">
      <c r="B139" s="40"/>
      <c r="C139" s="191" t="s">
        <v>193</v>
      </c>
      <c r="D139" s="191" t="s">
        <v>125</v>
      </c>
      <c r="E139" s="192" t="s">
        <v>330</v>
      </c>
      <c r="F139" s="193" t="s">
        <v>331</v>
      </c>
      <c r="G139" s="194" t="s">
        <v>324</v>
      </c>
      <c r="H139" s="195">
        <v>28.271999999999998</v>
      </c>
      <c r="I139" s="196"/>
      <c r="J139" s="197">
        <f>ROUND(I139*H139,2)</f>
        <v>0</v>
      </c>
      <c r="K139" s="193" t="s">
        <v>248</v>
      </c>
      <c r="L139" s="198"/>
      <c r="M139" s="199" t="s">
        <v>21</v>
      </c>
      <c r="N139" s="200" t="s">
        <v>42</v>
      </c>
      <c r="O139" s="41"/>
      <c r="P139" s="201">
        <f>O139*H139</f>
        <v>0</v>
      </c>
      <c r="Q139" s="201">
        <v>1</v>
      </c>
      <c r="R139" s="201">
        <f>Q139*H139</f>
        <v>28.271999999999998</v>
      </c>
      <c r="S139" s="201">
        <v>0</v>
      </c>
      <c r="T139" s="202">
        <f>S139*H139</f>
        <v>0</v>
      </c>
      <c r="AR139" s="23" t="s">
        <v>128</v>
      </c>
      <c r="AT139" s="23" t="s">
        <v>125</v>
      </c>
      <c r="AU139" s="23" t="s">
        <v>81</v>
      </c>
      <c r="AY139" s="23" t="s">
        <v>123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3" t="s">
        <v>79</v>
      </c>
      <c r="BK139" s="203">
        <f>ROUND(I139*H139,2)</f>
        <v>0</v>
      </c>
      <c r="BL139" s="23" t="s">
        <v>129</v>
      </c>
      <c r="BM139" s="23" t="s">
        <v>332</v>
      </c>
    </row>
    <row r="140" spans="2:65" s="12" customFormat="1" ht="13.5">
      <c r="B140" s="229"/>
      <c r="C140" s="230"/>
      <c r="D140" s="220" t="s">
        <v>250</v>
      </c>
      <c r="E140" s="231" t="s">
        <v>21</v>
      </c>
      <c r="F140" s="232" t="s">
        <v>333</v>
      </c>
      <c r="G140" s="230"/>
      <c r="H140" s="233">
        <v>28.271999999999998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250</v>
      </c>
      <c r="AU140" s="239" t="s">
        <v>81</v>
      </c>
      <c r="AV140" s="12" t="s">
        <v>81</v>
      </c>
      <c r="AW140" s="12" t="s">
        <v>35</v>
      </c>
      <c r="AX140" s="12" t="s">
        <v>79</v>
      </c>
      <c r="AY140" s="239" t="s">
        <v>123</v>
      </c>
    </row>
    <row r="141" spans="2:65" s="1" customFormat="1" ht="25.5" customHeight="1">
      <c r="B141" s="40"/>
      <c r="C141" s="209" t="s">
        <v>197</v>
      </c>
      <c r="D141" s="209" t="s">
        <v>244</v>
      </c>
      <c r="E141" s="210" t="s">
        <v>334</v>
      </c>
      <c r="F141" s="211" t="s">
        <v>335</v>
      </c>
      <c r="G141" s="212" t="s">
        <v>208</v>
      </c>
      <c r="H141" s="213">
        <v>262</v>
      </c>
      <c r="I141" s="214"/>
      <c r="J141" s="215">
        <f>ROUND(I141*H141,2)</f>
        <v>0</v>
      </c>
      <c r="K141" s="211" t="s">
        <v>248</v>
      </c>
      <c r="L141" s="60"/>
      <c r="M141" s="216" t="s">
        <v>21</v>
      </c>
      <c r="N141" s="217" t="s">
        <v>42</v>
      </c>
      <c r="O141" s="41"/>
      <c r="P141" s="201">
        <f>O141*H141</f>
        <v>0</v>
      </c>
      <c r="Q141" s="201">
        <v>0</v>
      </c>
      <c r="R141" s="201">
        <f>Q141*H141</f>
        <v>0</v>
      </c>
      <c r="S141" s="201">
        <v>0</v>
      </c>
      <c r="T141" s="202">
        <f>S141*H141</f>
        <v>0</v>
      </c>
      <c r="AR141" s="23" t="s">
        <v>129</v>
      </c>
      <c r="AT141" s="23" t="s">
        <v>244</v>
      </c>
      <c r="AU141" s="23" t="s">
        <v>81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129</v>
      </c>
      <c r="BM141" s="23" t="s">
        <v>336</v>
      </c>
    </row>
    <row r="142" spans="2:65" s="11" customFormat="1" ht="13.5">
      <c r="B142" s="218"/>
      <c r="C142" s="219"/>
      <c r="D142" s="220" t="s">
        <v>250</v>
      </c>
      <c r="E142" s="221" t="s">
        <v>21</v>
      </c>
      <c r="F142" s="222" t="s">
        <v>251</v>
      </c>
      <c r="G142" s="219"/>
      <c r="H142" s="221" t="s">
        <v>21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250</v>
      </c>
      <c r="AU142" s="228" t="s">
        <v>81</v>
      </c>
      <c r="AV142" s="11" t="s">
        <v>79</v>
      </c>
      <c r="AW142" s="11" t="s">
        <v>35</v>
      </c>
      <c r="AX142" s="11" t="s">
        <v>71</v>
      </c>
      <c r="AY142" s="228" t="s">
        <v>123</v>
      </c>
    </row>
    <row r="143" spans="2:65" s="12" customFormat="1" ht="13.5">
      <c r="B143" s="229"/>
      <c r="C143" s="230"/>
      <c r="D143" s="220" t="s">
        <v>250</v>
      </c>
      <c r="E143" s="231" t="s">
        <v>218</v>
      </c>
      <c r="F143" s="232" t="s">
        <v>219</v>
      </c>
      <c r="G143" s="230"/>
      <c r="H143" s="233">
        <v>262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250</v>
      </c>
      <c r="AU143" s="239" t="s">
        <v>81</v>
      </c>
      <c r="AV143" s="12" t="s">
        <v>81</v>
      </c>
      <c r="AW143" s="12" t="s">
        <v>35</v>
      </c>
      <c r="AX143" s="12" t="s">
        <v>79</v>
      </c>
      <c r="AY143" s="239" t="s">
        <v>123</v>
      </c>
    </row>
    <row r="144" spans="2:65" s="1" customFormat="1" ht="16.5" customHeight="1">
      <c r="B144" s="40"/>
      <c r="C144" s="191" t="s">
        <v>9</v>
      </c>
      <c r="D144" s="191" t="s">
        <v>125</v>
      </c>
      <c r="E144" s="192" t="s">
        <v>337</v>
      </c>
      <c r="F144" s="193" t="s">
        <v>338</v>
      </c>
      <c r="G144" s="194" t="s">
        <v>339</v>
      </c>
      <c r="H144" s="195">
        <v>0.21</v>
      </c>
      <c r="I144" s="196"/>
      <c r="J144" s="197">
        <f>ROUND(I144*H144,2)</f>
        <v>0</v>
      </c>
      <c r="K144" s="193" t="s">
        <v>255</v>
      </c>
      <c r="L144" s="198"/>
      <c r="M144" s="199" t="s">
        <v>21</v>
      </c>
      <c r="N144" s="200" t="s">
        <v>42</v>
      </c>
      <c r="O144" s="41"/>
      <c r="P144" s="201">
        <f>O144*H144</f>
        <v>0</v>
      </c>
      <c r="Q144" s="201">
        <v>1E-3</v>
      </c>
      <c r="R144" s="201">
        <f>Q144*H144</f>
        <v>2.1000000000000001E-4</v>
      </c>
      <c r="S144" s="201">
        <v>0</v>
      </c>
      <c r="T144" s="202">
        <f>S144*H144</f>
        <v>0</v>
      </c>
      <c r="AR144" s="23" t="s">
        <v>128</v>
      </c>
      <c r="AT144" s="23" t="s">
        <v>125</v>
      </c>
      <c r="AU144" s="23" t="s">
        <v>81</v>
      </c>
      <c r="AY144" s="23" t="s">
        <v>123</v>
      </c>
      <c r="BE144" s="203">
        <f>IF(N144="základní",J144,0)</f>
        <v>0</v>
      </c>
      <c r="BF144" s="203">
        <f>IF(N144="snížená",J144,0)</f>
        <v>0</v>
      </c>
      <c r="BG144" s="203">
        <f>IF(N144="zákl. přenesená",J144,0)</f>
        <v>0</v>
      </c>
      <c r="BH144" s="203">
        <f>IF(N144="sníž. přenesená",J144,0)</f>
        <v>0</v>
      </c>
      <c r="BI144" s="203">
        <f>IF(N144="nulová",J144,0)</f>
        <v>0</v>
      </c>
      <c r="BJ144" s="23" t="s">
        <v>79</v>
      </c>
      <c r="BK144" s="203">
        <f>ROUND(I144*H144,2)</f>
        <v>0</v>
      </c>
      <c r="BL144" s="23" t="s">
        <v>129</v>
      </c>
      <c r="BM144" s="23" t="s">
        <v>340</v>
      </c>
    </row>
    <row r="145" spans="2:65" s="12" customFormat="1" ht="13.5">
      <c r="B145" s="229"/>
      <c r="C145" s="230"/>
      <c r="D145" s="220" t="s">
        <v>250</v>
      </c>
      <c r="E145" s="231" t="s">
        <v>21</v>
      </c>
      <c r="F145" s="232" t="s">
        <v>341</v>
      </c>
      <c r="G145" s="230"/>
      <c r="H145" s="233">
        <v>0.21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250</v>
      </c>
      <c r="AU145" s="239" t="s">
        <v>81</v>
      </c>
      <c r="AV145" s="12" t="s">
        <v>81</v>
      </c>
      <c r="AW145" s="12" t="s">
        <v>35</v>
      </c>
      <c r="AX145" s="12" t="s">
        <v>79</v>
      </c>
      <c r="AY145" s="239" t="s">
        <v>123</v>
      </c>
    </row>
    <row r="146" spans="2:65" s="1" customFormat="1" ht="25.5" customHeight="1">
      <c r="B146" s="40"/>
      <c r="C146" s="209" t="s">
        <v>342</v>
      </c>
      <c r="D146" s="209" t="s">
        <v>244</v>
      </c>
      <c r="E146" s="210" t="s">
        <v>343</v>
      </c>
      <c r="F146" s="211" t="s">
        <v>344</v>
      </c>
      <c r="G146" s="212" t="s">
        <v>208</v>
      </c>
      <c r="H146" s="213">
        <v>262</v>
      </c>
      <c r="I146" s="214"/>
      <c r="J146" s="215">
        <f>ROUND(I146*H146,2)</f>
        <v>0</v>
      </c>
      <c r="K146" s="211" t="s">
        <v>248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129</v>
      </c>
      <c r="AT146" s="23" t="s">
        <v>244</v>
      </c>
      <c r="AU146" s="23" t="s">
        <v>81</v>
      </c>
      <c r="AY146" s="23" t="s">
        <v>123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129</v>
      </c>
      <c r="BM146" s="23" t="s">
        <v>345</v>
      </c>
    </row>
    <row r="147" spans="2:65" s="12" customFormat="1" ht="13.5">
      <c r="B147" s="229"/>
      <c r="C147" s="230"/>
      <c r="D147" s="220" t="s">
        <v>250</v>
      </c>
      <c r="E147" s="231" t="s">
        <v>21</v>
      </c>
      <c r="F147" s="232" t="s">
        <v>219</v>
      </c>
      <c r="G147" s="230"/>
      <c r="H147" s="233">
        <v>262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250</v>
      </c>
      <c r="AU147" s="239" t="s">
        <v>81</v>
      </c>
      <c r="AV147" s="12" t="s">
        <v>81</v>
      </c>
      <c r="AW147" s="12" t="s">
        <v>35</v>
      </c>
      <c r="AX147" s="12" t="s">
        <v>79</v>
      </c>
      <c r="AY147" s="239" t="s">
        <v>123</v>
      </c>
    </row>
    <row r="148" spans="2:65" s="1" customFormat="1" ht="16.5" customHeight="1">
      <c r="B148" s="40"/>
      <c r="C148" s="191" t="s">
        <v>346</v>
      </c>
      <c r="D148" s="191" t="s">
        <v>125</v>
      </c>
      <c r="E148" s="192" t="s">
        <v>347</v>
      </c>
      <c r="F148" s="193" t="s">
        <v>348</v>
      </c>
      <c r="G148" s="194" t="s">
        <v>349</v>
      </c>
      <c r="H148" s="195">
        <v>6.55</v>
      </c>
      <c r="I148" s="196"/>
      <c r="J148" s="197">
        <f>ROUND(I148*H148,2)</f>
        <v>0</v>
      </c>
      <c r="K148" s="193" t="s">
        <v>248</v>
      </c>
      <c r="L148" s="198"/>
      <c r="M148" s="199" t="s">
        <v>21</v>
      </c>
      <c r="N148" s="200" t="s">
        <v>42</v>
      </c>
      <c r="O148" s="41"/>
      <c r="P148" s="201">
        <f>O148*H148</f>
        <v>0</v>
      </c>
      <c r="Q148" s="201">
        <v>1E-3</v>
      </c>
      <c r="R148" s="201">
        <f>Q148*H148</f>
        <v>6.5500000000000003E-3</v>
      </c>
      <c r="S148" s="201">
        <v>0</v>
      </c>
      <c r="T148" s="202">
        <f>S148*H148</f>
        <v>0</v>
      </c>
      <c r="AR148" s="23" t="s">
        <v>128</v>
      </c>
      <c r="AT148" s="23" t="s">
        <v>125</v>
      </c>
      <c r="AU148" s="23" t="s">
        <v>81</v>
      </c>
      <c r="AY148" s="23" t="s">
        <v>123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3" t="s">
        <v>79</v>
      </c>
      <c r="BK148" s="203">
        <f>ROUND(I148*H148,2)</f>
        <v>0</v>
      </c>
      <c r="BL148" s="23" t="s">
        <v>129</v>
      </c>
      <c r="BM148" s="23" t="s">
        <v>350</v>
      </c>
    </row>
    <row r="149" spans="2:65" s="12" customFormat="1" ht="13.5">
      <c r="B149" s="229"/>
      <c r="C149" s="230"/>
      <c r="D149" s="220" t="s">
        <v>250</v>
      </c>
      <c r="E149" s="231" t="s">
        <v>21</v>
      </c>
      <c r="F149" s="232" t="s">
        <v>351</v>
      </c>
      <c r="G149" s="230"/>
      <c r="H149" s="233">
        <v>6.55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250</v>
      </c>
      <c r="AU149" s="239" t="s">
        <v>81</v>
      </c>
      <c r="AV149" s="12" t="s">
        <v>81</v>
      </c>
      <c r="AW149" s="12" t="s">
        <v>35</v>
      </c>
      <c r="AX149" s="12" t="s">
        <v>79</v>
      </c>
      <c r="AY149" s="239" t="s">
        <v>123</v>
      </c>
    </row>
    <row r="150" spans="2:65" s="1" customFormat="1" ht="25.5" customHeight="1">
      <c r="B150" s="40"/>
      <c r="C150" s="209" t="s">
        <v>352</v>
      </c>
      <c r="D150" s="209" t="s">
        <v>244</v>
      </c>
      <c r="E150" s="210" t="s">
        <v>353</v>
      </c>
      <c r="F150" s="211" t="s">
        <v>354</v>
      </c>
      <c r="G150" s="212" t="s">
        <v>208</v>
      </c>
      <c r="H150" s="213">
        <v>233</v>
      </c>
      <c r="I150" s="214"/>
      <c r="J150" s="215">
        <f>ROUND(I150*H150,2)</f>
        <v>0</v>
      </c>
      <c r="K150" s="211" t="s">
        <v>248</v>
      </c>
      <c r="L150" s="60"/>
      <c r="M150" s="216" t="s">
        <v>21</v>
      </c>
      <c r="N150" s="217" t="s">
        <v>42</v>
      </c>
      <c r="O150" s="41"/>
      <c r="P150" s="201">
        <f>O150*H150</f>
        <v>0</v>
      </c>
      <c r="Q150" s="201">
        <v>0</v>
      </c>
      <c r="R150" s="201">
        <f>Q150*H150</f>
        <v>0</v>
      </c>
      <c r="S150" s="201">
        <v>0</v>
      </c>
      <c r="T150" s="202">
        <f>S150*H150</f>
        <v>0</v>
      </c>
      <c r="AR150" s="23" t="s">
        <v>129</v>
      </c>
      <c r="AT150" s="23" t="s">
        <v>244</v>
      </c>
      <c r="AU150" s="23" t="s">
        <v>81</v>
      </c>
      <c r="AY150" s="23" t="s">
        <v>123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3" t="s">
        <v>79</v>
      </c>
      <c r="BK150" s="203">
        <f>ROUND(I150*H150,2)</f>
        <v>0</v>
      </c>
      <c r="BL150" s="23" t="s">
        <v>129</v>
      </c>
      <c r="BM150" s="23" t="s">
        <v>355</v>
      </c>
    </row>
    <row r="151" spans="2:65" s="12" customFormat="1" ht="13.5">
      <c r="B151" s="229"/>
      <c r="C151" s="230"/>
      <c r="D151" s="220" t="s">
        <v>250</v>
      </c>
      <c r="E151" s="231" t="s">
        <v>21</v>
      </c>
      <c r="F151" s="232" t="s">
        <v>356</v>
      </c>
      <c r="G151" s="230"/>
      <c r="H151" s="233">
        <v>233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250</v>
      </c>
      <c r="AU151" s="239" t="s">
        <v>81</v>
      </c>
      <c r="AV151" s="12" t="s">
        <v>81</v>
      </c>
      <c r="AW151" s="12" t="s">
        <v>35</v>
      </c>
      <c r="AX151" s="12" t="s">
        <v>79</v>
      </c>
      <c r="AY151" s="239" t="s">
        <v>123</v>
      </c>
    </row>
    <row r="152" spans="2:65" s="1" customFormat="1" ht="16.5" customHeight="1">
      <c r="B152" s="40"/>
      <c r="C152" s="209" t="s">
        <v>357</v>
      </c>
      <c r="D152" s="209" t="s">
        <v>244</v>
      </c>
      <c r="E152" s="210" t="s">
        <v>358</v>
      </c>
      <c r="F152" s="211" t="s">
        <v>359</v>
      </c>
      <c r="G152" s="212" t="s">
        <v>208</v>
      </c>
      <c r="H152" s="213">
        <v>262</v>
      </c>
      <c r="I152" s="214"/>
      <c r="J152" s="215">
        <f>ROUND(I152*H152,2)</f>
        <v>0</v>
      </c>
      <c r="K152" s="211" t="s">
        <v>248</v>
      </c>
      <c r="L152" s="60"/>
      <c r="M152" s="216" t="s">
        <v>21</v>
      </c>
      <c r="N152" s="217" t="s">
        <v>42</v>
      </c>
      <c r="O152" s="41"/>
      <c r="P152" s="201">
        <f>O152*H152</f>
        <v>0</v>
      </c>
      <c r="Q152" s="201">
        <v>0</v>
      </c>
      <c r="R152" s="201">
        <f>Q152*H152</f>
        <v>0</v>
      </c>
      <c r="S152" s="201">
        <v>0</v>
      </c>
      <c r="T152" s="202">
        <f>S152*H152</f>
        <v>0</v>
      </c>
      <c r="AR152" s="23" t="s">
        <v>129</v>
      </c>
      <c r="AT152" s="23" t="s">
        <v>244</v>
      </c>
      <c r="AU152" s="23" t="s">
        <v>81</v>
      </c>
      <c r="AY152" s="23" t="s">
        <v>123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129</v>
      </c>
      <c r="BM152" s="23" t="s">
        <v>360</v>
      </c>
    </row>
    <row r="153" spans="2:65" s="12" customFormat="1" ht="13.5">
      <c r="B153" s="229"/>
      <c r="C153" s="230"/>
      <c r="D153" s="220" t="s">
        <v>250</v>
      </c>
      <c r="E153" s="231" t="s">
        <v>21</v>
      </c>
      <c r="F153" s="232" t="s">
        <v>218</v>
      </c>
      <c r="G153" s="230"/>
      <c r="H153" s="233">
        <v>262</v>
      </c>
      <c r="I153" s="234"/>
      <c r="J153" s="230"/>
      <c r="K153" s="230"/>
      <c r="L153" s="235"/>
      <c r="M153" s="236"/>
      <c r="N153" s="237"/>
      <c r="O153" s="237"/>
      <c r="P153" s="237"/>
      <c r="Q153" s="237"/>
      <c r="R153" s="237"/>
      <c r="S153" s="237"/>
      <c r="T153" s="238"/>
      <c r="AT153" s="239" t="s">
        <v>250</v>
      </c>
      <c r="AU153" s="239" t="s">
        <v>81</v>
      </c>
      <c r="AV153" s="12" t="s">
        <v>81</v>
      </c>
      <c r="AW153" s="12" t="s">
        <v>35</v>
      </c>
      <c r="AX153" s="12" t="s">
        <v>79</v>
      </c>
      <c r="AY153" s="239" t="s">
        <v>123</v>
      </c>
    </row>
    <row r="154" spans="2:65" s="1" customFormat="1" ht="16.5" customHeight="1">
      <c r="B154" s="40"/>
      <c r="C154" s="209" t="s">
        <v>361</v>
      </c>
      <c r="D154" s="209" t="s">
        <v>244</v>
      </c>
      <c r="E154" s="210" t="s">
        <v>362</v>
      </c>
      <c r="F154" s="211" t="s">
        <v>363</v>
      </c>
      <c r="G154" s="212" t="s">
        <v>208</v>
      </c>
      <c r="H154" s="213">
        <v>262</v>
      </c>
      <c r="I154" s="214"/>
      <c r="J154" s="215">
        <f>ROUND(I154*H154,2)</f>
        <v>0</v>
      </c>
      <c r="K154" s="211" t="s">
        <v>248</v>
      </c>
      <c r="L154" s="60"/>
      <c r="M154" s="216" t="s">
        <v>21</v>
      </c>
      <c r="N154" s="217" t="s">
        <v>42</v>
      </c>
      <c r="O154" s="41"/>
      <c r="P154" s="201">
        <f>O154*H154</f>
        <v>0</v>
      </c>
      <c r="Q154" s="201">
        <v>0</v>
      </c>
      <c r="R154" s="201">
        <f>Q154*H154</f>
        <v>0</v>
      </c>
      <c r="S154" s="201">
        <v>0</v>
      </c>
      <c r="T154" s="202">
        <f>S154*H154</f>
        <v>0</v>
      </c>
      <c r="AR154" s="23" t="s">
        <v>129</v>
      </c>
      <c r="AT154" s="23" t="s">
        <v>244</v>
      </c>
      <c r="AU154" s="23" t="s">
        <v>81</v>
      </c>
      <c r="AY154" s="23" t="s">
        <v>123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3" t="s">
        <v>79</v>
      </c>
      <c r="BK154" s="203">
        <f>ROUND(I154*H154,2)</f>
        <v>0</v>
      </c>
      <c r="BL154" s="23" t="s">
        <v>129</v>
      </c>
      <c r="BM154" s="23" t="s">
        <v>364</v>
      </c>
    </row>
    <row r="155" spans="2:65" s="12" customFormat="1" ht="13.5">
      <c r="B155" s="229"/>
      <c r="C155" s="230"/>
      <c r="D155" s="220" t="s">
        <v>250</v>
      </c>
      <c r="E155" s="231" t="s">
        <v>21</v>
      </c>
      <c r="F155" s="232" t="s">
        <v>218</v>
      </c>
      <c r="G155" s="230"/>
      <c r="H155" s="233">
        <v>262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250</v>
      </c>
      <c r="AU155" s="239" t="s">
        <v>81</v>
      </c>
      <c r="AV155" s="12" t="s">
        <v>81</v>
      </c>
      <c r="AW155" s="12" t="s">
        <v>35</v>
      </c>
      <c r="AX155" s="12" t="s">
        <v>79</v>
      </c>
      <c r="AY155" s="239" t="s">
        <v>123</v>
      </c>
    </row>
    <row r="156" spans="2:65" s="1" customFormat="1" ht="16.5" customHeight="1">
      <c r="B156" s="40"/>
      <c r="C156" s="209" t="s">
        <v>365</v>
      </c>
      <c r="D156" s="209" t="s">
        <v>244</v>
      </c>
      <c r="E156" s="210" t="s">
        <v>366</v>
      </c>
      <c r="F156" s="211" t="s">
        <v>367</v>
      </c>
      <c r="G156" s="212" t="s">
        <v>208</v>
      </c>
      <c r="H156" s="213">
        <v>262</v>
      </c>
      <c r="I156" s="214"/>
      <c r="J156" s="215">
        <f>ROUND(I156*H156,2)</f>
        <v>0</v>
      </c>
      <c r="K156" s="211" t="s">
        <v>248</v>
      </c>
      <c r="L156" s="60"/>
      <c r="M156" s="216" t="s">
        <v>21</v>
      </c>
      <c r="N156" s="217" t="s">
        <v>42</v>
      </c>
      <c r="O156" s="41"/>
      <c r="P156" s="201">
        <f>O156*H156</f>
        <v>0</v>
      </c>
      <c r="Q156" s="201">
        <v>0</v>
      </c>
      <c r="R156" s="201">
        <f>Q156*H156</f>
        <v>0</v>
      </c>
      <c r="S156" s="201">
        <v>0</v>
      </c>
      <c r="T156" s="202">
        <f>S156*H156</f>
        <v>0</v>
      </c>
      <c r="AR156" s="23" t="s">
        <v>129</v>
      </c>
      <c r="AT156" s="23" t="s">
        <v>244</v>
      </c>
      <c r="AU156" s="23" t="s">
        <v>81</v>
      </c>
      <c r="AY156" s="23" t="s">
        <v>123</v>
      </c>
      <c r="BE156" s="203">
        <f>IF(N156="základní",J156,0)</f>
        <v>0</v>
      </c>
      <c r="BF156" s="203">
        <f>IF(N156="snížená",J156,0)</f>
        <v>0</v>
      </c>
      <c r="BG156" s="203">
        <f>IF(N156="zákl. přenesená",J156,0)</f>
        <v>0</v>
      </c>
      <c r="BH156" s="203">
        <f>IF(N156="sníž. přenesená",J156,0)</f>
        <v>0</v>
      </c>
      <c r="BI156" s="203">
        <f>IF(N156="nulová",J156,0)</f>
        <v>0</v>
      </c>
      <c r="BJ156" s="23" t="s">
        <v>79</v>
      </c>
      <c r="BK156" s="203">
        <f>ROUND(I156*H156,2)</f>
        <v>0</v>
      </c>
      <c r="BL156" s="23" t="s">
        <v>129</v>
      </c>
      <c r="BM156" s="23" t="s">
        <v>368</v>
      </c>
    </row>
    <row r="157" spans="2:65" s="12" customFormat="1" ht="13.5">
      <c r="B157" s="229"/>
      <c r="C157" s="230"/>
      <c r="D157" s="220" t="s">
        <v>250</v>
      </c>
      <c r="E157" s="231" t="s">
        <v>21</v>
      </c>
      <c r="F157" s="232" t="s">
        <v>218</v>
      </c>
      <c r="G157" s="230"/>
      <c r="H157" s="233">
        <v>262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AT157" s="239" t="s">
        <v>250</v>
      </c>
      <c r="AU157" s="239" t="s">
        <v>81</v>
      </c>
      <c r="AV157" s="12" t="s">
        <v>81</v>
      </c>
      <c r="AW157" s="12" t="s">
        <v>35</v>
      </c>
      <c r="AX157" s="12" t="s">
        <v>79</v>
      </c>
      <c r="AY157" s="239" t="s">
        <v>123</v>
      </c>
    </row>
    <row r="158" spans="2:65" s="1" customFormat="1" ht="25.5" customHeight="1">
      <c r="B158" s="40"/>
      <c r="C158" s="209" t="s">
        <v>369</v>
      </c>
      <c r="D158" s="209" t="s">
        <v>244</v>
      </c>
      <c r="E158" s="210" t="s">
        <v>370</v>
      </c>
      <c r="F158" s="211" t="s">
        <v>371</v>
      </c>
      <c r="G158" s="212" t="s">
        <v>247</v>
      </c>
      <c r="H158" s="213">
        <v>2.5999999999999999E-2</v>
      </c>
      <c r="I158" s="214"/>
      <c r="J158" s="215">
        <f>ROUND(I158*H158,2)</f>
        <v>0</v>
      </c>
      <c r="K158" s="211" t="s">
        <v>248</v>
      </c>
      <c r="L158" s="60"/>
      <c r="M158" s="216" t="s">
        <v>21</v>
      </c>
      <c r="N158" s="217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3" t="s">
        <v>129</v>
      </c>
      <c r="AT158" s="23" t="s">
        <v>244</v>
      </c>
      <c r="AU158" s="23" t="s">
        <v>81</v>
      </c>
      <c r="AY158" s="23" t="s">
        <v>123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129</v>
      </c>
      <c r="BM158" s="23" t="s">
        <v>372</v>
      </c>
    </row>
    <row r="159" spans="2:65" s="12" customFormat="1" ht="13.5">
      <c r="B159" s="229"/>
      <c r="C159" s="230"/>
      <c r="D159" s="220" t="s">
        <v>250</v>
      </c>
      <c r="E159" s="231" t="s">
        <v>21</v>
      </c>
      <c r="F159" s="232" t="s">
        <v>373</v>
      </c>
      <c r="G159" s="230"/>
      <c r="H159" s="233">
        <v>2.5999999999999999E-2</v>
      </c>
      <c r="I159" s="234"/>
      <c r="J159" s="230"/>
      <c r="K159" s="230"/>
      <c r="L159" s="235"/>
      <c r="M159" s="236"/>
      <c r="N159" s="237"/>
      <c r="O159" s="237"/>
      <c r="P159" s="237"/>
      <c r="Q159" s="237"/>
      <c r="R159" s="237"/>
      <c r="S159" s="237"/>
      <c r="T159" s="238"/>
      <c r="AT159" s="239" t="s">
        <v>250</v>
      </c>
      <c r="AU159" s="239" t="s">
        <v>81</v>
      </c>
      <c r="AV159" s="12" t="s">
        <v>81</v>
      </c>
      <c r="AW159" s="12" t="s">
        <v>35</v>
      </c>
      <c r="AX159" s="12" t="s">
        <v>79</v>
      </c>
      <c r="AY159" s="239" t="s">
        <v>123</v>
      </c>
    </row>
    <row r="160" spans="2:65" s="1" customFormat="1" ht="16.5" customHeight="1">
      <c r="B160" s="40"/>
      <c r="C160" s="191" t="s">
        <v>374</v>
      </c>
      <c r="D160" s="191" t="s">
        <v>125</v>
      </c>
      <c r="E160" s="192" t="s">
        <v>375</v>
      </c>
      <c r="F160" s="193" t="s">
        <v>376</v>
      </c>
      <c r="G160" s="194" t="s">
        <v>202</v>
      </c>
      <c r="H160" s="195">
        <v>15.72</v>
      </c>
      <c r="I160" s="196"/>
      <c r="J160" s="197">
        <f>ROUND(I160*H160,2)</f>
        <v>0</v>
      </c>
      <c r="K160" s="193" t="s">
        <v>21</v>
      </c>
      <c r="L160" s="198"/>
      <c r="M160" s="199" t="s">
        <v>21</v>
      </c>
      <c r="N160" s="200" t="s">
        <v>42</v>
      </c>
      <c r="O160" s="41"/>
      <c r="P160" s="201">
        <f>O160*H160</f>
        <v>0</v>
      </c>
      <c r="Q160" s="201">
        <v>0</v>
      </c>
      <c r="R160" s="201">
        <f>Q160*H160</f>
        <v>0</v>
      </c>
      <c r="S160" s="201">
        <v>0</v>
      </c>
      <c r="T160" s="202">
        <f>S160*H160</f>
        <v>0</v>
      </c>
      <c r="AR160" s="23" t="s">
        <v>128</v>
      </c>
      <c r="AT160" s="23" t="s">
        <v>125</v>
      </c>
      <c r="AU160" s="23" t="s">
        <v>81</v>
      </c>
      <c r="AY160" s="23" t="s">
        <v>123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3" t="s">
        <v>79</v>
      </c>
      <c r="BK160" s="203">
        <f>ROUND(I160*H160,2)</f>
        <v>0</v>
      </c>
      <c r="BL160" s="23" t="s">
        <v>129</v>
      </c>
      <c r="BM160" s="23" t="s">
        <v>377</v>
      </c>
    </row>
    <row r="161" spans="2:65" s="11" customFormat="1" ht="13.5">
      <c r="B161" s="218"/>
      <c r="C161" s="219"/>
      <c r="D161" s="220" t="s">
        <v>250</v>
      </c>
      <c r="E161" s="221" t="s">
        <v>21</v>
      </c>
      <c r="F161" s="222" t="s">
        <v>378</v>
      </c>
      <c r="G161" s="219"/>
      <c r="H161" s="221" t="s">
        <v>21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250</v>
      </c>
      <c r="AU161" s="228" t="s">
        <v>81</v>
      </c>
      <c r="AV161" s="11" t="s">
        <v>79</v>
      </c>
      <c r="AW161" s="11" t="s">
        <v>35</v>
      </c>
      <c r="AX161" s="11" t="s">
        <v>71</v>
      </c>
      <c r="AY161" s="228" t="s">
        <v>123</v>
      </c>
    </row>
    <row r="162" spans="2:65" s="12" customFormat="1" ht="13.5">
      <c r="B162" s="229"/>
      <c r="C162" s="230"/>
      <c r="D162" s="220" t="s">
        <v>250</v>
      </c>
      <c r="E162" s="231" t="s">
        <v>21</v>
      </c>
      <c r="F162" s="232" t="s">
        <v>379</v>
      </c>
      <c r="G162" s="230"/>
      <c r="H162" s="233">
        <v>15.72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250</v>
      </c>
      <c r="AU162" s="239" t="s">
        <v>81</v>
      </c>
      <c r="AV162" s="12" t="s">
        <v>81</v>
      </c>
      <c r="AW162" s="12" t="s">
        <v>35</v>
      </c>
      <c r="AX162" s="12" t="s">
        <v>79</v>
      </c>
      <c r="AY162" s="239" t="s">
        <v>123</v>
      </c>
    </row>
    <row r="163" spans="2:65" s="1" customFormat="1" ht="16.5" customHeight="1">
      <c r="B163" s="40"/>
      <c r="C163" s="191" t="s">
        <v>380</v>
      </c>
      <c r="D163" s="191" t="s">
        <v>125</v>
      </c>
      <c r="E163" s="192" t="s">
        <v>381</v>
      </c>
      <c r="F163" s="193" t="s">
        <v>382</v>
      </c>
      <c r="G163" s="194" t="s">
        <v>208</v>
      </c>
      <c r="H163" s="195">
        <v>8</v>
      </c>
      <c r="I163" s="196"/>
      <c r="J163" s="197">
        <f>ROUND(I163*H163,2)</f>
        <v>0</v>
      </c>
      <c r="K163" s="193" t="s">
        <v>21</v>
      </c>
      <c r="L163" s="198"/>
      <c r="M163" s="199" t="s">
        <v>21</v>
      </c>
      <c r="N163" s="200" t="s">
        <v>42</v>
      </c>
      <c r="O163" s="41"/>
      <c r="P163" s="201">
        <f>O163*H163</f>
        <v>0</v>
      </c>
      <c r="Q163" s="201">
        <v>0</v>
      </c>
      <c r="R163" s="201">
        <f>Q163*H163</f>
        <v>0</v>
      </c>
      <c r="S163" s="201">
        <v>0</v>
      </c>
      <c r="T163" s="202">
        <f>S163*H163</f>
        <v>0</v>
      </c>
      <c r="AR163" s="23" t="s">
        <v>128</v>
      </c>
      <c r="AT163" s="23" t="s">
        <v>125</v>
      </c>
      <c r="AU163" s="23" t="s">
        <v>81</v>
      </c>
      <c r="AY163" s="23" t="s">
        <v>123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3" t="s">
        <v>79</v>
      </c>
      <c r="BK163" s="203">
        <f>ROUND(I163*H163,2)</f>
        <v>0</v>
      </c>
      <c r="BL163" s="23" t="s">
        <v>129</v>
      </c>
      <c r="BM163" s="23" t="s">
        <v>383</v>
      </c>
    </row>
    <row r="164" spans="2:65" s="11" customFormat="1" ht="13.5">
      <c r="B164" s="218"/>
      <c r="C164" s="219"/>
      <c r="D164" s="220" t="s">
        <v>250</v>
      </c>
      <c r="E164" s="221" t="s">
        <v>21</v>
      </c>
      <c r="F164" s="222" t="s">
        <v>251</v>
      </c>
      <c r="G164" s="219"/>
      <c r="H164" s="221" t="s">
        <v>21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250</v>
      </c>
      <c r="AU164" s="228" t="s">
        <v>81</v>
      </c>
      <c r="AV164" s="11" t="s">
        <v>79</v>
      </c>
      <c r="AW164" s="11" t="s">
        <v>35</v>
      </c>
      <c r="AX164" s="11" t="s">
        <v>71</v>
      </c>
      <c r="AY164" s="228" t="s">
        <v>123</v>
      </c>
    </row>
    <row r="165" spans="2:65" s="12" customFormat="1" ht="13.5">
      <c r="B165" s="229"/>
      <c r="C165" s="230"/>
      <c r="D165" s="220" t="s">
        <v>250</v>
      </c>
      <c r="E165" s="231" t="s">
        <v>21</v>
      </c>
      <c r="F165" s="232" t="s">
        <v>384</v>
      </c>
      <c r="G165" s="230"/>
      <c r="H165" s="233">
        <v>8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250</v>
      </c>
      <c r="AU165" s="239" t="s">
        <v>81</v>
      </c>
      <c r="AV165" s="12" t="s">
        <v>81</v>
      </c>
      <c r="AW165" s="12" t="s">
        <v>35</v>
      </c>
      <c r="AX165" s="12" t="s">
        <v>79</v>
      </c>
      <c r="AY165" s="239" t="s">
        <v>123</v>
      </c>
    </row>
    <row r="166" spans="2:65" s="1" customFormat="1" ht="16.5" customHeight="1">
      <c r="B166" s="40"/>
      <c r="C166" s="191" t="s">
        <v>385</v>
      </c>
      <c r="D166" s="191" t="s">
        <v>125</v>
      </c>
      <c r="E166" s="192" t="s">
        <v>386</v>
      </c>
      <c r="F166" s="193" t="s">
        <v>387</v>
      </c>
      <c r="G166" s="194" t="s">
        <v>208</v>
      </c>
      <c r="H166" s="195">
        <v>8</v>
      </c>
      <c r="I166" s="196"/>
      <c r="J166" s="197">
        <f>ROUND(I166*H166,2)</f>
        <v>0</v>
      </c>
      <c r="K166" s="193" t="s">
        <v>21</v>
      </c>
      <c r="L166" s="198"/>
      <c r="M166" s="199" t="s">
        <v>21</v>
      </c>
      <c r="N166" s="200" t="s">
        <v>42</v>
      </c>
      <c r="O166" s="41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3" t="s">
        <v>128</v>
      </c>
      <c r="AT166" s="23" t="s">
        <v>125</v>
      </c>
      <c r="AU166" s="23" t="s">
        <v>81</v>
      </c>
      <c r="AY166" s="23" t="s">
        <v>123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129</v>
      </c>
      <c r="BM166" s="23" t="s">
        <v>388</v>
      </c>
    </row>
    <row r="167" spans="2:65" s="1" customFormat="1" ht="16.5" customHeight="1">
      <c r="B167" s="40"/>
      <c r="C167" s="191" t="s">
        <v>389</v>
      </c>
      <c r="D167" s="191" t="s">
        <v>125</v>
      </c>
      <c r="E167" s="192" t="s">
        <v>390</v>
      </c>
      <c r="F167" s="193" t="s">
        <v>391</v>
      </c>
      <c r="G167" s="194" t="s">
        <v>202</v>
      </c>
      <c r="H167" s="195">
        <v>19.3</v>
      </c>
      <c r="I167" s="196"/>
      <c r="J167" s="197">
        <f>ROUND(I167*H167,2)</f>
        <v>0</v>
      </c>
      <c r="K167" s="193" t="s">
        <v>21</v>
      </c>
      <c r="L167" s="198"/>
      <c r="M167" s="199" t="s">
        <v>21</v>
      </c>
      <c r="N167" s="200" t="s">
        <v>42</v>
      </c>
      <c r="O167" s="41"/>
      <c r="P167" s="201">
        <f>O167*H167</f>
        <v>0</v>
      </c>
      <c r="Q167" s="201">
        <v>0</v>
      </c>
      <c r="R167" s="201">
        <f>Q167*H167</f>
        <v>0</v>
      </c>
      <c r="S167" s="201">
        <v>0</v>
      </c>
      <c r="T167" s="202">
        <f>S167*H167</f>
        <v>0</v>
      </c>
      <c r="AR167" s="23" t="s">
        <v>128</v>
      </c>
      <c r="AT167" s="23" t="s">
        <v>125</v>
      </c>
      <c r="AU167" s="23" t="s">
        <v>81</v>
      </c>
      <c r="AY167" s="23" t="s">
        <v>123</v>
      </c>
      <c r="BE167" s="203">
        <f>IF(N167="základní",J167,0)</f>
        <v>0</v>
      </c>
      <c r="BF167" s="203">
        <f>IF(N167="snížená",J167,0)</f>
        <v>0</v>
      </c>
      <c r="BG167" s="203">
        <f>IF(N167="zákl. přenesená",J167,0)</f>
        <v>0</v>
      </c>
      <c r="BH167" s="203">
        <f>IF(N167="sníž. přenesená",J167,0)</f>
        <v>0</v>
      </c>
      <c r="BI167" s="203">
        <f>IF(N167="nulová",J167,0)</f>
        <v>0</v>
      </c>
      <c r="BJ167" s="23" t="s">
        <v>79</v>
      </c>
      <c r="BK167" s="203">
        <f>ROUND(I167*H167,2)</f>
        <v>0</v>
      </c>
      <c r="BL167" s="23" t="s">
        <v>129</v>
      </c>
      <c r="BM167" s="23" t="s">
        <v>392</v>
      </c>
    </row>
    <row r="168" spans="2:65" s="11" customFormat="1" ht="13.5">
      <c r="B168" s="218"/>
      <c r="C168" s="219"/>
      <c r="D168" s="220" t="s">
        <v>250</v>
      </c>
      <c r="E168" s="221" t="s">
        <v>21</v>
      </c>
      <c r="F168" s="222" t="s">
        <v>393</v>
      </c>
      <c r="G168" s="219"/>
      <c r="H168" s="221" t="s">
        <v>21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250</v>
      </c>
      <c r="AU168" s="228" t="s">
        <v>81</v>
      </c>
      <c r="AV168" s="11" t="s">
        <v>79</v>
      </c>
      <c r="AW168" s="11" t="s">
        <v>35</v>
      </c>
      <c r="AX168" s="11" t="s">
        <v>71</v>
      </c>
      <c r="AY168" s="228" t="s">
        <v>123</v>
      </c>
    </row>
    <row r="169" spans="2:65" s="11" customFormat="1" ht="13.5">
      <c r="B169" s="218"/>
      <c r="C169" s="219"/>
      <c r="D169" s="220" t="s">
        <v>250</v>
      </c>
      <c r="E169" s="221" t="s">
        <v>21</v>
      </c>
      <c r="F169" s="222" t="s">
        <v>394</v>
      </c>
      <c r="G169" s="219"/>
      <c r="H169" s="221" t="s">
        <v>21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250</v>
      </c>
      <c r="AU169" s="228" t="s">
        <v>81</v>
      </c>
      <c r="AV169" s="11" t="s">
        <v>79</v>
      </c>
      <c r="AW169" s="11" t="s">
        <v>35</v>
      </c>
      <c r="AX169" s="11" t="s">
        <v>71</v>
      </c>
      <c r="AY169" s="228" t="s">
        <v>123</v>
      </c>
    </row>
    <row r="170" spans="2:65" s="12" customFormat="1" ht="13.5">
      <c r="B170" s="229"/>
      <c r="C170" s="230"/>
      <c r="D170" s="220" t="s">
        <v>250</v>
      </c>
      <c r="E170" s="231" t="s">
        <v>21</v>
      </c>
      <c r="F170" s="232" t="s">
        <v>395</v>
      </c>
      <c r="G170" s="230"/>
      <c r="H170" s="233">
        <v>-20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250</v>
      </c>
      <c r="AU170" s="239" t="s">
        <v>81</v>
      </c>
      <c r="AV170" s="12" t="s">
        <v>81</v>
      </c>
      <c r="AW170" s="12" t="s">
        <v>35</v>
      </c>
      <c r="AX170" s="12" t="s">
        <v>71</v>
      </c>
      <c r="AY170" s="239" t="s">
        <v>123</v>
      </c>
    </row>
    <row r="171" spans="2:65" s="12" customFormat="1" ht="13.5">
      <c r="B171" s="229"/>
      <c r="C171" s="230"/>
      <c r="D171" s="220" t="s">
        <v>250</v>
      </c>
      <c r="E171" s="231" t="s">
        <v>21</v>
      </c>
      <c r="F171" s="232" t="s">
        <v>396</v>
      </c>
      <c r="G171" s="230"/>
      <c r="H171" s="233">
        <v>39.299999999999997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250</v>
      </c>
      <c r="AU171" s="239" t="s">
        <v>81</v>
      </c>
      <c r="AV171" s="12" t="s">
        <v>81</v>
      </c>
      <c r="AW171" s="12" t="s">
        <v>35</v>
      </c>
      <c r="AX171" s="12" t="s">
        <v>71</v>
      </c>
      <c r="AY171" s="239" t="s">
        <v>123</v>
      </c>
    </row>
    <row r="172" spans="2:65" s="13" customFormat="1" ht="13.5">
      <c r="B172" s="240"/>
      <c r="C172" s="241"/>
      <c r="D172" s="220" t="s">
        <v>250</v>
      </c>
      <c r="E172" s="242" t="s">
        <v>21</v>
      </c>
      <c r="F172" s="243" t="s">
        <v>295</v>
      </c>
      <c r="G172" s="241"/>
      <c r="H172" s="244">
        <v>19.3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250</v>
      </c>
      <c r="AU172" s="250" t="s">
        <v>81</v>
      </c>
      <c r="AV172" s="13" t="s">
        <v>129</v>
      </c>
      <c r="AW172" s="13" t="s">
        <v>35</v>
      </c>
      <c r="AX172" s="13" t="s">
        <v>79</v>
      </c>
      <c r="AY172" s="250" t="s">
        <v>123</v>
      </c>
    </row>
    <row r="173" spans="2:65" s="1" customFormat="1" ht="16.5" customHeight="1">
      <c r="B173" s="40"/>
      <c r="C173" s="209" t="s">
        <v>397</v>
      </c>
      <c r="D173" s="209" t="s">
        <v>244</v>
      </c>
      <c r="E173" s="210" t="s">
        <v>398</v>
      </c>
      <c r="F173" s="211" t="s">
        <v>399</v>
      </c>
      <c r="G173" s="212" t="s">
        <v>202</v>
      </c>
      <c r="H173" s="213">
        <v>3.93</v>
      </c>
      <c r="I173" s="214"/>
      <c r="J173" s="215">
        <f>ROUND(I173*H173,2)</f>
        <v>0</v>
      </c>
      <c r="K173" s="211" t="s">
        <v>255</v>
      </c>
      <c r="L173" s="60"/>
      <c r="M173" s="216" t="s">
        <v>21</v>
      </c>
      <c r="N173" s="217" t="s">
        <v>42</v>
      </c>
      <c r="O173" s="41"/>
      <c r="P173" s="201">
        <f>O173*H173</f>
        <v>0</v>
      </c>
      <c r="Q173" s="201">
        <v>0</v>
      </c>
      <c r="R173" s="201">
        <f>Q173*H173</f>
        <v>0</v>
      </c>
      <c r="S173" s="201">
        <v>0</v>
      </c>
      <c r="T173" s="202">
        <f>S173*H173</f>
        <v>0</v>
      </c>
      <c r="AR173" s="23" t="s">
        <v>129</v>
      </c>
      <c r="AT173" s="23" t="s">
        <v>244</v>
      </c>
      <c r="AU173" s="23" t="s">
        <v>81</v>
      </c>
      <c r="AY173" s="23" t="s">
        <v>123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3" t="s">
        <v>79</v>
      </c>
      <c r="BK173" s="203">
        <f>ROUND(I173*H173,2)</f>
        <v>0</v>
      </c>
      <c r="BL173" s="23" t="s">
        <v>129</v>
      </c>
      <c r="BM173" s="23" t="s">
        <v>400</v>
      </c>
    </row>
    <row r="174" spans="2:65" s="11" customFormat="1" ht="13.5">
      <c r="B174" s="218"/>
      <c r="C174" s="219"/>
      <c r="D174" s="220" t="s">
        <v>250</v>
      </c>
      <c r="E174" s="221" t="s">
        <v>21</v>
      </c>
      <c r="F174" s="222" t="s">
        <v>378</v>
      </c>
      <c r="G174" s="219"/>
      <c r="H174" s="221" t="s">
        <v>21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250</v>
      </c>
      <c r="AU174" s="228" t="s">
        <v>81</v>
      </c>
      <c r="AV174" s="11" t="s">
        <v>79</v>
      </c>
      <c r="AW174" s="11" t="s">
        <v>35</v>
      </c>
      <c r="AX174" s="11" t="s">
        <v>71</v>
      </c>
      <c r="AY174" s="228" t="s">
        <v>123</v>
      </c>
    </row>
    <row r="175" spans="2:65" s="12" customFormat="1" ht="13.5">
      <c r="B175" s="229"/>
      <c r="C175" s="230"/>
      <c r="D175" s="220" t="s">
        <v>250</v>
      </c>
      <c r="E175" s="231" t="s">
        <v>21</v>
      </c>
      <c r="F175" s="232" t="s">
        <v>401</v>
      </c>
      <c r="G175" s="230"/>
      <c r="H175" s="233">
        <v>3.93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250</v>
      </c>
      <c r="AU175" s="239" t="s">
        <v>81</v>
      </c>
      <c r="AV175" s="12" t="s">
        <v>81</v>
      </c>
      <c r="AW175" s="12" t="s">
        <v>35</v>
      </c>
      <c r="AX175" s="12" t="s">
        <v>79</v>
      </c>
      <c r="AY175" s="239" t="s">
        <v>123</v>
      </c>
    </row>
    <row r="176" spans="2:65" s="1" customFormat="1" ht="16.5" customHeight="1">
      <c r="B176" s="40"/>
      <c r="C176" s="209" t="s">
        <v>402</v>
      </c>
      <c r="D176" s="209" t="s">
        <v>244</v>
      </c>
      <c r="E176" s="210" t="s">
        <v>403</v>
      </c>
      <c r="F176" s="211" t="s">
        <v>404</v>
      </c>
      <c r="G176" s="212" t="s">
        <v>202</v>
      </c>
      <c r="H176" s="213">
        <v>3.93</v>
      </c>
      <c r="I176" s="214"/>
      <c r="J176" s="215">
        <f>ROUND(I176*H176,2)</f>
        <v>0</v>
      </c>
      <c r="K176" s="211" t="s">
        <v>248</v>
      </c>
      <c r="L176" s="60"/>
      <c r="M176" s="216" t="s">
        <v>21</v>
      </c>
      <c r="N176" s="217" t="s">
        <v>42</v>
      </c>
      <c r="O176" s="41"/>
      <c r="P176" s="201">
        <f>O176*H176</f>
        <v>0</v>
      </c>
      <c r="Q176" s="201">
        <v>0</v>
      </c>
      <c r="R176" s="201">
        <f>Q176*H176</f>
        <v>0</v>
      </c>
      <c r="S176" s="201">
        <v>0</v>
      </c>
      <c r="T176" s="202">
        <f>S176*H176</f>
        <v>0</v>
      </c>
      <c r="AR176" s="23" t="s">
        <v>129</v>
      </c>
      <c r="AT176" s="23" t="s">
        <v>244</v>
      </c>
      <c r="AU176" s="23" t="s">
        <v>81</v>
      </c>
      <c r="AY176" s="23" t="s">
        <v>123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3" t="s">
        <v>79</v>
      </c>
      <c r="BK176" s="203">
        <f>ROUND(I176*H176,2)</f>
        <v>0</v>
      </c>
      <c r="BL176" s="23" t="s">
        <v>129</v>
      </c>
      <c r="BM176" s="23" t="s">
        <v>405</v>
      </c>
    </row>
    <row r="177" spans="2:65" s="12" customFormat="1" ht="13.5">
      <c r="B177" s="229"/>
      <c r="C177" s="230"/>
      <c r="D177" s="220" t="s">
        <v>250</v>
      </c>
      <c r="E177" s="231" t="s">
        <v>21</v>
      </c>
      <c r="F177" s="232" t="s">
        <v>406</v>
      </c>
      <c r="G177" s="230"/>
      <c r="H177" s="233">
        <v>3.93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250</v>
      </c>
      <c r="AU177" s="239" t="s">
        <v>81</v>
      </c>
      <c r="AV177" s="12" t="s">
        <v>81</v>
      </c>
      <c r="AW177" s="12" t="s">
        <v>35</v>
      </c>
      <c r="AX177" s="12" t="s">
        <v>79</v>
      </c>
      <c r="AY177" s="239" t="s">
        <v>123</v>
      </c>
    </row>
    <row r="178" spans="2:65" s="1" customFormat="1" ht="25.5" customHeight="1">
      <c r="B178" s="40"/>
      <c r="C178" s="209" t="s">
        <v>407</v>
      </c>
      <c r="D178" s="209" t="s">
        <v>244</v>
      </c>
      <c r="E178" s="210" t="s">
        <v>408</v>
      </c>
      <c r="F178" s="211" t="s">
        <v>409</v>
      </c>
      <c r="G178" s="212" t="s">
        <v>202</v>
      </c>
      <c r="H178" s="213">
        <v>94.32</v>
      </c>
      <c r="I178" s="214"/>
      <c r="J178" s="215">
        <f>ROUND(I178*H178,2)</f>
        <v>0</v>
      </c>
      <c r="K178" s="211" t="s">
        <v>248</v>
      </c>
      <c r="L178" s="60"/>
      <c r="M178" s="216" t="s">
        <v>21</v>
      </c>
      <c r="N178" s="217" t="s">
        <v>42</v>
      </c>
      <c r="O178" s="41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3" t="s">
        <v>129</v>
      </c>
      <c r="AT178" s="23" t="s">
        <v>244</v>
      </c>
      <c r="AU178" s="23" t="s">
        <v>81</v>
      </c>
      <c r="AY178" s="23" t="s">
        <v>123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3" t="s">
        <v>79</v>
      </c>
      <c r="BK178" s="203">
        <f>ROUND(I178*H178,2)</f>
        <v>0</v>
      </c>
      <c r="BL178" s="23" t="s">
        <v>129</v>
      </c>
      <c r="BM178" s="23" t="s">
        <v>410</v>
      </c>
    </row>
    <row r="179" spans="2:65" s="12" customFormat="1" ht="13.5">
      <c r="B179" s="229"/>
      <c r="C179" s="230"/>
      <c r="D179" s="220" t="s">
        <v>250</v>
      </c>
      <c r="E179" s="231" t="s">
        <v>21</v>
      </c>
      <c r="F179" s="232" t="s">
        <v>411</v>
      </c>
      <c r="G179" s="230"/>
      <c r="H179" s="233">
        <v>94.32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250</v>
      </c>
      <c r="AU179" s="239" t="s">
        <v>81</v>
      </c>
      <c r="AV179" s="12" t="s">
        <v>81</v>
      </c>
      <c r="AW179" s="12" t="s">
        <v>35</v>
      </c>
      <c r="AX179" s="12" t="s">
        <v>79</v>
      </c>
      <c r="AY179" s="239" t="s">
        <v>123</v>
      </c>
    </row>
    <row r="180" spans="2:65" s="10" customFormat="1" ht="29.85" customHeight="1">
      <c r="B180" s="175"/>
      <c r="C180" s="176"/>
      <c r="D180" s="177" t="s">
        <v>70</v>
      </c>
      <c r="E180" s="189" t="s">
        <v>81</v>
      </c>
      <c r="F180" s="189" t="s">
        <v>412</v>
      </c>
      <c r="G180" s="176"/>
      <c r="H180" s="176"/>
      <c r="I180" s="179"/>
      <c r="J180" s="190">
        <f>BK180</f>
        <v>0</v>
      </c>
      <c r="K180" s="176"/>
      <c r="L180" s="181"/>
      <c r="M180" s="182"/>
      <c r="N180" s="183"/>
      <c r="O180" s="183"/>
      <c r="P180" s="184">
        <f>SUM(P181:P188)</f>
        <v>0</v>
      </c>
      <c r="Q180" s="183"/>
      <c r="R180" s="184">
        <f>SUM(R181:R188)</f>
        <v>8.7429699999999999E-2</v>
      </c>
      <c r="S180" s="183"/>
      <c r="T180" s="185">
        <f>SUM(T181:T188)</f>
        <v>0</v>
      </c>
      <c r="AR180" s="186" t="s">
        <v>79</v>
      </c>
      <c r="AT180" s="187" t="s">
        <v>70</v>
      </c>
      <c r="AU180" s="187" t="s">
        <v>79</v>
      </c>
      <c r="AY180" s="186" t="s">
        <v>123</v>
      </c>
      <c r="BK180" s="188">
        <f>SUM(BK181:BK188)</f>
        <v>0</v>
      </c>
    </row>
    <row r="181" spans="2:65" s="1" customFormat="1" ht="16.5" customHeight="1">
      <c r="B181" s="40"/>
      <c r="C181" s="209" t="s">
        <v>413</v>
      </c>
      <c r="D181" s="209" t="s">
        <v>244</v>
      </c>
      <c r="E181" s="210" t="s">
        <v>414</v>
      </c>
      <c r="F181" s="211" t="s">
        <v>415</v>
      </c>
      <c r="G181" s="212" t="s">
        <v>213</v>
      </c>
      <c r="H181" s="213">
        <v>49.6</v>
      </c>
      <c r="I181" s="214"/>
      <c r="J181" s="215">
        <f>ROUND(I181*H181,2)</f>
        <v>0</v>
      </c>
      <c r="K181" s="211" t="s">
        <v>248</v>
      </c>
      <c r="L181" s="60"/>
      <c r="M181" s="216" t="s">
        <v>21</v>
      </c>
      <c r="N181" s="217" t="s">
        <v>42</v>
      </c>
      <c r="O181" s="41"/>
      <c r="P181" s="201">
        <f>O181*H181</f>
        <v>0</v>
      </c>
      <c r="Q181" s="201">
        <v>4.8999999999999998E-4</v>
      </c>
      <c r="R181" s="201">
        <f>Q181*H181</f>
        <v>2.4303999999999999E-2</v>
      </c>
      <c r="S181" s="201">
        <v>0</v>
      </c>
      <c r="T181" s="202">
        <f>S181*H181</f>
        <v>0</v>
      </c>
      <c r="AR181" s="23" t="s">
        <v>129</v>
      </c>
      <c r="AT181" s="23" t="s">
        <v>244</v>
      </c>
      <c r="AU181" s="23" t="s">
        <v>81</v>
      </c>
      <c r="AY181" s="23" t="s">
        <v>123</v>
      </c>
      <c r="BE181" s="203">
        <f>IF(N181="základní",J181,0)</f>
        <v>0</v>
      </c>
      <c r="BF181" s="203">
        <f>IF(N181="snížená",J181,0)</f>
        <v>0</v>
      </c>
      <c r="BG181" s="203">
        <f>IF(N181="zákl. přenesená",J181,0)</f>
        <v>0</v>
      </c>
      <c r="BH181" s="203">
        <f>IF(N181="sníž. přenesená",J181,0)</f>
        <v>0</v>
      </c>
      <c r="BI181" s="203">
        <f>IF(N181="nulová",J181,0)</f>
        <v>0</v>
      </c>
      <c r="BJ181" s="23" t="s">
        <v>79</v>
      </c>
      <c r="BK181" s="203">
        <f>ROUND(I181*H181,2)</f>
        <v>0</v>
      </c>
      <c r="BL181" s="23" t="s">
        <v>129</v>
      </c>
      <c r="BM181" s="23" t="s">
        <v>416</v>
      </c>
    </row>
    <row r="182" spans="2:65" s="11" customFormat="1" ht="13.5">
      <c r="B182" s="218"/>
      <c r="C182" s="219"/>
      <c r="D182" s="220" t="s">
        <v>250</v>
      </c>
      <c r="E182" s="221" t="s">
        <v>21</v>
      </c>
      <c r="F182" s="222" t="s">
        <v>251</v>
      </c>
      <c r="G182" s="219"/>
      <c r="H182" s="221" t="s">
        <v>21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250</v>
      </c>
      <c r="AU182" s="228" t="s">
        <v>81</v>
      </c>
      <c r="AV182" s="11" t="s">
        <v>79</v>
      </c>
      <c r="AW182" s="11" t="s">
        <v>35</v>
      </c>
      <c r="AX182" s="11" t="s">
        <v>71</v>
      </c>
      <c r="AY182" s="228" t="s">
        <v>123</v>
      </c>
    </row>
    <row r="183" spans="2:65" s="12" customFormat="1" ht="13.5">
      <c r="B183" s="229"/>
      <c r="C183" s="230"/>
      <c r="D183" s="220" t="s">
        <v>250</v>
      </c>
      <c r="E183" s="231" t="s">
        <v>222</v>
      </c>
      <c r="F183" s="232" t="s">
        <v>223</v>
      </c>
      <c r="G183" s="230"/>
      <c r="H183" s="233">
        <v>49.6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AT183" s="239" t="s">
        <v>250</v>
      </c>
      <c r="AU183" s="239" t="s">
        <v>81</v>
      </c>
      <c r="AV183" s="12" t="s">
        <v>81</v>
      </c>
      <c r="AW183" s="12" t="s">
        <v>35</v>
      </c>
      <c r="AX183" s="12" t="s">
        <v>79</v>
      </c>
      <c r="AY183" s="239" t="s">
        <v>123</v>
      </c>
    </row>
    <row r="184" spans="2:65" s="1" customFormat="1" ht="25.5" customHeight="1">
      <c r="B184" s="40"/>
      <c r="C184" s="209" t="s">
        <v>417</v>
      </c>
      <c r="D184" s="209" t="s">
        <v>244</v>
      </c>
      <c r="E184" s="210" t="s">
        <v>418</v>
      </c>
      <c r="F184" s="211" t="s">
        <v>419</v>
      </c>
      <c r="G184" s="212" t="s">
        <v>208</v>
      </c>
      <c r="H184" s="213">
        <v>114.774</v>
      </c>
      <c r="I184" s="214"/>
      <c r="J184" s="215">
        <f>ROUND(I184*H184,2)</f>
        <v>0</v>
      </c>
      <c r="K184" s="211" t="s">
        <v>248</v>
      </c>
      <c r="L184" s="60"/>
      <c r="M184" s="216" t="s">
        <v>21</v>
      </c>
      <c r="N184" s="217" t="s">
        <v>42</v>
      </c>
      <c r="O184" s="41"/>
      <c r="P184" s="201">
        <f>O184*H184</f>
        <v>0</v>
      </c>
      <c r="Q184" s="201">
        <v>1E-4</v>
      </c>
      <c r="R184" s="201">
        <f>Q184*H184</f>
        <v>1.14774E-2</v>
      </c>
      <c r="S184" s="201">
        <v>0</v>
      </c>
      <c r="T184" s="202">
        <f>S184*H184</f>
        <v>0</v>
      </c>
      <c r="AR184" s="23" t="s">
        <v>129</v>
      </c>
      <c r="AT184" s="23" t="s">
        <v>244</v>
      </c>
      <c r="AU184" s="23" t="s">
        <v>81</v>
      </c>
      <c r="AY184" s="23" t="s">
        <v>123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3" t="s">
        <v>79</v>
      </c>
      <c r="BK184" s="203">
        <f>ROUND(I184*H184,2)</f>
        <v>0</v>
      </c>
      <c r="BL184" s="23" t="s">
        <v>129</v>
      </c>
      <c r="BM184" s="23" t="s">
        <v>420</v>
      </c>
    </row>
    <row r="185" spans="2:65" s="12" customFormat="1" ht="13.5">
      <c r="B185" s="229"/>
      <c r="C185" s="230"/>
      <c r="D185" s="220" t="s">
        <v>250</v>
      </c>
      <c r="E185" s="231" t="s">
        <v>232</v>
      </c>
      <c r="F185" s="232" t="s">
        <v>421</v>
      </c>
      <c r="G185" s="230"/>
      <c r="H185" s="233">
        <v>114.774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250</v>
      </c>
      <c r="AU185" s="239" t="s">
        <v>81</v>
      </c>
      <c r="AV185" s="12" t="s">
        <v>81</v>
      </c>
      <c r="AW185" s="12" t="s">
        <v>35</v>
      </c>
      <c r="AX185" s="12" t="s">
        <v>79</v>
      </c>
      <c r="AY185" s="239" t="s">
        <v>123</v>
      </c>
    </row>
    <row r="186" spans="2:65" s="1" customFormat="1" ht="16.5" customHeight="1">
      <c r="B186" s="40"/>
      <c r="C186" s="191" t="s">
        <v>422</v>
      </c>
      <c r="D186" s="191" t="s">
        <v>125</v>
      </c>
      <c r="E186" s="192" t="s">
        <v>423</v>
      </c>
      <c r="F186" s="193" t="s">
        <v>424</v>
      </c>
      <c r="G186" s="194" t="s">
        <v>208</v>
      </c>
      <c r="H186" s="195">
        <v>172.161</v>
      </c>
      <c r="I186" s="196"/>
      <c r="J186" s="197">
        <f>ROUND(I186*H186,2)</f>
        <v>0</v>
      </c>
      <c r="K186" s="193" t="s">
        <v>21</v>
      </c>
      <c r="L186" s="198"/>
      <c r="M186" s="199" t="s">
        <v>21</v>
      </c>
      <c r="N186" s="200" t="s">
        <v>42</v>
      </c>
      <c r="O186" s="41"/>
      <c r="P186" s="201">
        <f>O186*H186</f>
        <v>0</v>
      </c>
      <c r="Q186" s="201">
        <v>2.9999999999999997E-4</v>
      </c>
      <c r="R186" s="201">
        <f>Q186*H186</f>
        <v>5.1648299999999994E-2</v>
      </c>
      <c r="S186" s="201">
        <v>0</v>
      </c>
      <c r="T186" s="202">
        <f>S186*H186</f>
        <v>0</v>
      </c>
      <c r="AR186" s="23" t="s">
        <v>128</v>
      </c>
      <c r="AT186" s="23" t="s">
        <v>125</v>
      </c>
      <c r="AU186" s="23" t="s">
        <v>81</v>
      </c>
      <c r="AY186" s="23" t="s">
        <v>123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3" t="s">
        <v>79</v>
      </c>
      <c r="BK186" s="203">
        <f>ROUND(I186*H186,2)</f>
        <v>0</v>
      </c>
      <c r="BL186" s="23" t="s">
        <v>129</v>
      </c>
      <c r="BM186" s="23" t="s">
        <v>425</v>
      </c>
    </row>
    <row r="187" spans="2:65" s="11" customFormat="1" ht="13.5">
      <c r="B187" s="218"/>
      <c r="C187" s="219"/>
      <c r="D187" s="220" t="s">
        <v>250</v>
      </c>
      <c r="E187" s="221" t="s">
        <v>21</v>
      </c>
      <c r="F187" s="222" t="s">
        <v>426</v>
      </c>
      <c r="G187" s="219"/>
      <c r="H187" s="221" t="s">
        <v>21</v>
      </c>
      <c r="I187" s="223"/>
      <c r="J187" s="219"/>
      <c r="K187" s="219"/>
      <c r="L187" s="224"/>
      <c r="M187" s="225"/>
      <c r="N187" s="226"/>
      <c r="O187" s="226"/>
      <c r="P187" s="226"/>
      <c r="Q187" s="226"/>
      <c r="R187" s="226"/>
      <c r="S187" s="226"/>
      <c r="T187" s="227"/>
      <c r="AT187" s="228" t="s">
        <v>250</v>
      </c>
      <c r="AU187" s="228" t="s">
        <v>81</v>
      </c>
      <c r="AV187" s="11" t="s">
        <v>79</v>
      </c>
      <c r="AW187" s="11" t="s">
        <v>35</v>
      </c>
      <c r="AX187" s="11" t="s">
        <v>71</v>
      </c>
      <c r="AY187" s="228" t="s">
        <v>123</v>
      </c>
    </row>
    <row r="188" spans="2:65" s="12" customFormat="1" ht="13.5">
      <c r="B188" s="229"/>
      <c r="C188" s="230"/>
      <c r="D188" s="220" t="s">
        <v>250</v>
      </c>
      <c r="E188" s="231" t="s">
        <v>21</v>
      </c>
      <c r="F188" s="232" t="s">
        <v>427</v>
      </c>
      <c r="G188" s="230"/>
      <c r="H188" s="233">
        <v>172.161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250</v>
      </c>
      <c r="AU188" s="239" t="s">
        <v>81</v>
      </c>
      <c r="AV188" s="12" t="s">
        <v>81</v>
      </c>
      <c r="AW188" s="12" t="s">
        <v>35</v>
      </c>
      <c r="AX188" s="12" t="s">
        <v>79</v>
      </c>
      <c r="AY188" s="239" t="s">
        <v>123</v>
      </c>
    </row>
    <row r="189" spans="2:65" s="10" customFormat="1" ht="29.85" customHeight="1">
      <c r="B189" s="175"/>
      <c r="C189" s="176"/>
      <c r="D189" s="177" t="s">
        <v>70</v>
      </c>
      <c r="E189" s="189" t="s">
        <v>129</v>
      </c>
      <c r="F189" s="189" t="s">
        <v>428</v>
      </c>
      <c r="G189" s="176"/>
      <c r="H189" s="176"/>
      <c r="I189" s="179"/>
      <c r="J189" s="190">
        <f>BK189</f>
        <v>0</v>
      </c>
      <c r="K189" s="176"/>
      <c r="L189" s="181"/>
      <c r="M189" s="182"/>
      <c r="N189" s="183"/>
      <c r="O189" s="183"/>
      <c r="P189" s="184">
        <f>SUM(P190:P191)</f>
        <v>0</v>
      </c>
      <c r="Q189" s="183"/>
      <c r="R189" s="184">
        <f>SUM(R190:R191)</f>
        <v>0</v>
      </c>
      <c r="S189" s="183"/>
      <c r="T189" s="185">
        <f>SUM(T190:T191)</f>
        <v>0</v>
      </c>
      <c r="AR189" s="186" t="s">
        <v>79</v>
      </c>
      <c r="AT189" s="187" t="s">
        <v>70</v>
      </c>
      <c r="AU189" s="187" t="s">
        <v>79</v>
      </c>
      <c r="AY189" s="186" t="s">
        <v>123</v>
      </c>
      <c r="BK189" s="188">
        <f>SUM(BK190:BK191)</f>
        <v>0</v>
      </c>
    </row>
    <row r="190" spans="2:65" s="1" customFormat="1" ht="25.5" customHeight="1">
      <c r="B190" s="40"/>
      <c r="C190" s="209" t="s">
        <v>429</v>
      </c>
      <c r="D190" s="209" t="s">
        <v>244</v>
      </c>
      <c r="E190" s="210" t="s">
        <v>430</v>
      </c>
      <c r="F190" s="211" t="s">
        <v>431</v>
      </c>
      <c r="G190" s="212" t="s">
        <v>202</v>
      </c>
      <c r="H190" s="213">
        <v>1.488</v>
      </c>
      <c r="I190" s="214"/>
      <c r="J190" s="215">
        <f>ROUND(I190*H190,2)</f>
        <v>0</v>
      </c>
      <c r="K190" s="211" t="s">
        <v>248</v>
      </c>
      <c r="L190" s="60"/>
      <c r="M190" s="216" t="s">
        <v>21</v>
      </c>
      <c r="N190" s="217" t="s">
        <v>42</v>
      </c>
      <c r="O190" s="41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23" t="s">
        <v>129</v>
      </c>
      <c r="AT190" s="23" t="s">
        <v>244</v>
      </c>
      <c r="AU190" s="23" t="s">
        <v>81</v>
      </c>
      <c r="AY190" s="23" t="s">
        <v>123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3" t="s">
        <v>79</v>
      </c>
      <c r="BK190" s="203">
        <f>ROUND(I190*H190,2)</f>
        <v>0</v>
      </c>
      <c r="BL190" s="23" t="s">
        <v>129</v>
      </c>
      <c r="BM190" s="23" t="s">
        <v>432</v>
      </c>
    </row>
    <row r="191" spans="2:65" s="12" customFormat="1" ht="13.5">
      <c r="B191" s="229"/>
      <c r="C191" s="230"/>
      <c r="D191" s="220" t="s">
        <v>250</v>
      </c>
      <c r="E191" s="231" t="s">
        <v>21</v>
      </c>
      <c r="F191" s="232" t="s">
        <v>433</v>
      </c>
      <c r="G191" s="230"/>
      <c r="H191" s="233">
        <v>1.488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AT191" s="239" t="s">
        <v>250</v>
      </c>
      <c r="AU191" s="239" t="s">
        <v>81</v>
      </c>
      <c r="AV191" s="12" t="s">
        <v>81</v>
      </c>
      <c r="AW191" s="12" t="s">
        <v>35</v>
      </c>
      <c r="AX191" s="12" t="s">
        <v>79</v>
      </c>
      <c r="AY191" s="239" t="s">
        <v>123</v>
      </c>
    </row>
    <row r="192" spans="2:65" s="10" customFormat="1" ht="29.85" customHeight="1">
      <c r="B192" s="175"/>
      <c r="C192" s="176"/>
      <c r="D192" s="177" t="s">
        <v>70</v>
      </c>
      <c r="E192" s="189" t="s">
        <v>122</v>
      </c>
      <c r="F192" s="189" t="s">
        <v>434</v>
      </c>
      <c r="G192" s="176"/>
      <c r="H192" s="176"/>
      <c r="I192" s="179"/>
      <c r="J192" s="190">
        <f>BK192</f>
        <v>0</v>
      </c>
      <c r="K192" s="176"/>
      <c r="L192" s="181"/>
      <c r="M192" s="182"/>
      <c r="N192" s="183"/>
      <c r="O192" s="183"/>
      <c r="P192" s="184">
        <f>SUM(P193:P217)</f>
        <v>0</v>
      </c>
      <c r="Q192" s="183"/>
      <c r="R192" s="184">
        <f>SUM(R193:R217)</f>
        <v>2.1286</v>
      </c>
      <c r="S192" s="183"/>
      <c r="T192" s="185">
        <f>SUM(T193:T217)</f>
        <v>0</v>
      </c>
      <c r="AR192" s="186" t="s">
        <v>79</v>
      </c>
      <c r="AT192" s="187" t="s">
        <v>70</v>
      </c>
      <c r="AU192" s="187" t="s">
        <v>79</v>
      </c>
      <c r="AY192" s="186" t="s">
        <v>123</v>
      </c>
      <c r="BK192" s="188">
        <f>SUM(BK193:BK217)</f>
        <v>0</v>
      </c>
    </row>
    <row r="193" spans="2:65" s="1" customFormat="1" ht="25.5" customHeight="1">
      <c r="B193" s="40"/>
      <c r="C193" s="209" t="s">
        <v>435</v>
      </c>
      <c r="D193" s="209" t="s">
        <v>244</v>
      </c>
      <c r="E193" s="210" t="s">
        <v>436</v>
      </c>
      <c r="F193" s="211" t="s">
        <v>437</v>
      </c>
      <c r="G193" s="212" t="s">
        <v>208</v>
      </c>
      <c r="H193" s="213">
        <v>44</v>
      </c>
      <c r="I193" s="214"/>
      <c r="J193" s="215">
        <f>ROUND(I193*H193,2)</f>
        <v>0</v>
      </c>
      <c r="K193" s="211" t="s">
        <v>248</v>
      </c>
      <c r="L193" s="60"/>
      <c r="M193" s="216" t="s">
        <v>21</v>
      </c>
      <c r="N193" s="217" t="s">
        <v>42</v>
      </c>
      <c r="O193" s="41"/>
      <c r="P193" s="201">
        <f>O193*H193</f>
        <v>0</v>
      </c>
      <c r="Q193" s="201">
        <v>0</v>
      </c>
      <c r="R193" s="201">
        <f>Q193*H193</f>
        <v>0</v>
      </c>
      <c r="S193" s="201">
        <v>0</v>
      </c>
      <c r="T193" s="202">
        <f>S193*H193</f>
        <v>0</v>
      </c>
      <c r="AR193" s="23" t="s">
        <v>129</v>
      </c>
      <c r="AT193" s="23" t="s">
        <v>244</v>
      </c>
      <c r="AU193" s="23" t="s">
        <v>81</v>
      </c>
      <c r="AY193" s="23" t="s">
        <v>123</v>
      </c>
      <c r="BE193" s="203">
        <f>IF(N193="základní",J193,0)</f>
        <v>0</v>
      </c>
      <c r="BF193" s="203">
        <f>IF(N193="snížená",J193,0)</f>
        <v>0</v>
      </c>
      <c r="BG193" s="203">
        <f>IF(N193="zákl. přenesená",J193,0)</f>
        <v>0</v>
      </c>
      <c r="BH193" s="203">
        <f>IF(N193="sníž. přenesená",J193,0)</f>
        <v>0</v>
      </c>
      <c r="BI193" s="203">
        <f>IF(N193="nulová",J193,0)</f>
        <v>0</v>
      </c>
      <c r="BJ193" s="23" t="s">
        <v>79</v>
      </c>
      <c r="BK193" s="203">
        <f>ROUND(I193*H193,2)</f>
        <v>0</v>
      </c>
      <c r="BL193" s="23" t="s">
        <v>129</v>
      </c>
      <c r="BM193" s="23" t="s">
        <v>438</v>
      </c>
    </row>
    <row r="194" spans="2:65" s="12" customFormat="1" ht="13.5">
      <c r="B194" s="229"/>
      <c r="C194" s="230"/>
      <c r="D194" s="220" t="s">
        <v>250</v>
      </c>
      <c r="E194" s="231" t="s">
        <v>21</v>
      </c>
      <c r="F194" s="232" t="s">
        <v>439</v>
      </c>
      <c r="G194" s="230"/>
      <c r="H194" s="233">
        <v>44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250</v>
      </c>
      <c r="AU194" s="239" t="s">
        <v>81</v>
      </c>
      <c r="AV194" s="12" t="s">
        <v>81</v>
      </c>
      <c r="AW194" s="12" t="s">
        <v>35</v>
      </c>
      <c r="AX194" s="12" t="s">
        <v>79</v>
      </c>
      <c r="AY194" s="239" t="s">
        <v>123</v>
      </c>
    </row>
    <row r="195" spans="2:65" s="1" customFormat="1" ht="25.5" customHeight="1">
      <c r="B195" s="40"/>
      <c r="C195" s="209" t="s">
        <v>440</v>
      </c>
      <c r="D195" s="209" t="s">
        <v>244</v>
      </c>
      <c r="E195" s="210" t="s">
        <v>441</v>
      </c>
      <c r="F195" s="211" t="s">
        <v>442</v>
      </c>
      <c r="G195" s="212" t="s">
        <v>208</v>
      </c>
      <c r="H195" s="213">
        <v>211</v>
      </c>
      <c r="I195" s="214"/>
      <c r="J195" s="215">
        <f>ROUND(I195*H195,2)</f>
        <v>0</v>
      </c>
      <c r="K195" s="211" t="s">
        <v>255</v>
      </c>
      <c r="L195" s="60"/>
      <c r="M195" s="216" t="s">
        <v>21</v>
      </c>
      <c r="N195" s="217" t="s">
        <v>42</v>
      </c>
      <c r="O195" s="41"/>
      <c r="P195" s="201">
        <f>O195*H195</f>
        <v>0</v>
      </c>
      <c r="Q195" s="201">
        <v>0</v>
      </c>
      <c r="R195" s="201">
        <f>Q195*H195</f>
        <v>0</v>
      </c>
      <c r="S195" s="201">
        <v>0</v>
      </c>
      <c r="T195" s="202">
        <f>S195*H195</f>
        <v>0</v>
      </c>
      <c r="AR195" s="23" t="s">
        <v>129</v>
      </c>
      <c r="AT195" s="23" t="s">
        <v>244</v>
      </c>
      <c r="AU195" s="23" t="s">
        <v>81</v>
      </c>
      <c r="AY195" s="23" t="s">
        <v>123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3" t="s">
        <v>79</v>
      </c>
      <c r="BK195" s="203">
        <f>ROUND(I195*H195,2)</f>
        <v>0</v>
      </c>
      <c r="BL195" s="23" t="s">
        <v>129</v>
      </c>
      <c r="BM195" s="23" t="s">
        <v>443</v>
      </c>
    </row>
    <row r="196" spans="2:65" s="11" customFormat="1" ht="13.5">
      <c r="B196" s="218"/>
      <c r="C196" s="219"/>
      <c r="D196" s="220" t="s">
        <v>250</v>
      </c>
      <c r="E196" s="221" t="s">
        <v>21</v>
      </c>
      <c r="F196" s="222" t="s">
        <v>251</v>
      </c>
      <c r="G196" s="219"/>
      <c r="H196" s="221" t="s">
        <v>21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250</v>
      </c>
      <c r="AU196" s="228" t="s">
        <v>81</v>
      </c>
      <c r="AV196" s="11" t="s">
        <v>79</v>
      </c>
      <c r="AW196" s="11" t="s">
        <v>35</v>
      </c>
      <c r="AX196" s="11" t="s">
        <v>71</v>
      </c>
      <c r="AY196" s="228" t="s">
        <v>123</v>
      </c>
    </row>
    <row r="197" spans="2:65" s="12" customFormat="1" ht="13.5">
      <c r="B197" s="229"/>
      <c r="C197" s="230"/>
      <c r="D197" s="220" t="s">
        <v>250</v>
      </c>
      <c r="E197" s="231" t="s">
        <v>209</v>
      </c>
      <c r="F197" s="232" t="s">
        <v>210</v>
      </c>
      <c r="G197" s="230"/>
      <c r="H197" s="233">
        <v>211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AT197" s="239" t="s">
        <v>250</v>
      </c>
      <c r="AU197" s="239" t="s">
        <v>81</v>
      </c>
      <c r="AV197" s="12" t="s">
        <v>81</v>
      </c>
      <c r="AW197" s="12" t="s">
        <v>35</v>
      </c>
      <c r="AX197" s="12" t="s">
        <v>79</v>
      </c>
      <c r="AY197" s="239" t="s">
        <v>123</v>
      </c>
    </row>
    <row r="198" spans="2:65" s="1" customFormat="1" ht="25.5" customHeight="1">
      <c r="B198" s="40"/>
      <c r="C198" s="209" t="s">
        <v>444</v>
      </c>
      <c r="D198" s="209" t="s">
        <v>244</v>
      </c>
      <c r="E198" s="210" t="s">
        <v>445</v>
      </c>
      <c r="F198" s="211" t="s">
        <v>446</v>
      </c>
      <c r="G198" s="212" t="s">
        <v>208</v>
      </c>
      <c r="H198" s="213">
        <v>211</v>
      </c>
      <c r="I198" s="214"/>
      <c r="J198" s="215">
        <f>ROUND(I198*H198,2)</f>
        <v>0</v>
      </c>
      <c r="K198" s="211" t="s">
        <v>248</v>
      </c>
      <c r="L198" s="60"/>
      <c r="M198" s="216" t="s">
        <v>21</v>
      </c>
      <c r="N198" s="217" t="s">
        <v>42</v>
      </c>
      <c r="O198" s="41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3" t="s">
        <v>129</v>
      </c>
      <c r="AT198" s="23" t="s">
        <v>244</v>
      </c>
      <c r="AU198" s="23" t="s">
        <v>81</v>
      </c>
      <c r="AY198" s="23" t="s">
        <v>123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3" t="s">
        <v>79</v>
      </c>
      <c r="BK198" s="203">
        <f>ROUND(I198*H198,2)</f>
        <v>0</v>
      </c>
      <c r="BL198" s="23" t="s">
        <v>129</v>
      </c>
      <c r="BM198" s="23" t="s">
        <v>447</v>
      </c>
    </row>
    <row r="199" spans="2:65" s="12" customFormat="1" ht="13.5">
      <c r="B199" s="229"/>
      <c r="C199" s="230"/>
      <c r="D199" s="220" t="s">
        <v>250</v>
      </c>
      <c r="E199" s="231" t="s">
        <v>21</v>
      </c>
      <c r="F199" s="232" t="s">
        <v>209</v>
      </c>
      <c r="G199" s="230"/>
      <c r="H199" s="233">
        <v>211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AT199" s="239" t="s">
        <v>250</v>
      </c>
      <c r="AU199" s="239" t="s">
        <v>81</v>
      </c>
      <c r="AV199" s="12" t="s">
        <v>81</v>
      </c>
      <c r="AW199" s="12" t="s">
        <v>35</v>
      </c>
      <c r="AX199" s="12" t="s">
        <v>79</v>
      </c>
      <c r="AY199" s="239" t="s">
        <v>123</v>
      </c>
    </row>
    <row r="200" spans="2:65" s="1" customFormat="1" ht="25.5" customHeight="1">
      <c r="B200" s="40"/>
      <c r="C200" s="209" t="s">
        <v>448</v>
      </c>
      <c r="D200" s="209" t="s">
        <v>244</v>
      </c>
      <c r="E200" s="210" t="s">
        <v>449</v>
      </c>
      <c r="F200" s="211" t="s">
        <v>450</v>
      </c>
      <c r="G200" s="212" t="s">
        <v>208</v>
      </c>
      <c r="H200" s="213">
        <v>211</v>
      </c>
      <c r="I200" s="214"/>
      <c r="J200" s="215">
        <f>ROUND(I200*H200,2)</f>
        <v>0</v>
      </c>
      <c r="K200" s="211" t="s">
        <v>255</v>
      </c>
      <c r="L200" s="60"/>
      <c r="M200" s="216" t="s">
        <v>21</v>
      </c>
      <c r="N200" s="217" t="s">
        <v>42</v>
      </c>
      <c r="O200" s="41"/>
      <c r="P200" s="201">
        <f>O200*H200</f>
        <v>0</v>
      </c>
      <c r="Q200" s="201">
        <v>0</v>
      </c>
      <c r="R200" s="201">
        <f>Q200*H200</f>
        <v>0</v>
      </c>
      <c r="S200" s="201">
        <v>0</v>
      </c>
      <c r="T200" s="202">
        <f>S200*H200</f>
        <v>0</v>
      </c>
      <c r="AR200" s="23" t="s">
        <v>129</v>
      </c>
      <c r="AT200" s="23" t="s">
        <v>244</v>
      </c>
      <c r="AU200" s="23" t="s">
        <v>81</v>
      </c>
      <c r="AY200" s="23" t="s">
        <v>123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3" t="s">
        <v>79</v>
      </c>
      <c r="BK200" s="203">
        <f>ROUND(I200*H200,2)</f>
        <v>0</v>
      </c>
      <c r="BL200" s="23" t="s">
        <v>129</v>
      </c>
      <c r="BM200" s="23" t="s">
        <v>451</v>
      </c>
    </row>
    <row r="201" spans="2:65" s="12" customFormat="1" ht="13.5">
      <c r="B201" s="229"/>
      <c r="C201" s="230"/>
      <c r="D201" s="220" t="s">
        <v>250</v>
      </c>
      <c r="E201" s="231" t="s">
        <v>21</v>
      </c>
      <c r="F201" s="232" t="s">
        <v>209</v>
      </c>
      <c r="G201" s="230"/>
      <c r="H201" s="233">
        <v>211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250</v>
      </c>
      <c r="AU201" s="239" t="s">
        <v>81</v>
      </c>
      <c r="AV201" s="12" t="s">
        <v>81</v>
      </c>
      <c r="AW201" s="12" t="s">
        <v>35</v>
      </c>
      <c r="AX201" s="12" t="s">
        <v>79</v>
      </c>
      <c r="AY201" s="239" t="s">
        <v>123</v>
      </c>
    </row>
    <row r="202" spans="2:65" s="1" customFormat="1" ht="25.5" customHeight="1">
      <c r="B202" s="40"/>
      <c r="C202" s="209" t="s">
        <v>452</v>
      </c>
      <c r="D202" s="209" t="s">
        <v>244</v>
      </c>
      <c r="E202" s="210" t="s">
        <v>453</v>
      </c>
      <c r="F202" s="211" t="s">
        <v>454</v>
      </c>
      <c r="G202" s="212" t="s">
        <v>208</v>
      </c>
      <c r="H202" s="213">
        <v>211</v>
      </c>
      <c r="I202" s="214"/>
      <c r="J202" s="215">
        <f>ROUND(I202*H202,2)</f>
        <v>0</v>
      </c>
      <c r="K202" s="211" t="s">
        <v>248</v>
      </c>
      <c r="L202" s="60"/>
      <c r="M202" s="216" t="s">
        <v>21</v>
      </c>
      <c r="N202" s="217" t="s">
        <v>42</v>
      </c>
      <c r="O202" s="41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3" t="s">
        <v>129</v>
      </c>
      <c r="AT202" s="23" t="s">
        <v>244</v>
      </c>
      <c r="AU202" s="23" t="s">
        <v>81</v>
      </c>
      <c r="AY202" s="23" t="s">
        <v>123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3" t="s">
        <v>79</v>
      </c>
      <c r="BK202" s="203">
        <f>ROUND(I202*H202,2)</f>
        <v>0</v>
      </c>
      <c r="BL202" s="23" t="s">
        <v>129</v>
      </c>
      <c r="BM202" s="23" t="s">
        <v>455</v>
      </c>
    </row>
    <row r="203" spans="2:65" s="12" customFormat="1" ht="13.5">
      <c r="B203" s="229"/>
      <c r="C203" s="230"/>
      <c r="D203" s="220" t="s">
        <v>250</v>
      </c>
      <c r="E203" s="231" t="s">
        <v>21</v>
      </c>
      <c r="F203" s="232" t="s">
        <v>209</v>
      </c>
      <c r="G203" s="230"/>
      <c r="H203" s="233">
        <v>211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250</v>
      </c>
      <c r="AU203" s="239" t="s">
        <v>81</v>
      </c>
      <c r="AV203" s="12" t="s">
        <v>81</v>
      </c>
      <c r="AW203" s="12" t="s">
        <v>35</v>
      </c>
      <c r="AX203" s="12" t="s">
        <v>79</v>
      </c>
      <c r="AY203" s="239" t="s">
        <v>123</v>
      </c>
    </row>
    <row r="204" spans="2:65" s="1" customFormat="1" ht="38.25" customHeight="1">
      <c r="B204" s="40"/>
      <c r="C204" s="209" t="s">
        <v>456</v>
      </c>
      <c r="D204" s="209" t="s">
        <v>244</v>
      </c>
      <c r="E204" s="210" t="s">
        <v>457</v>
      </c>
      <c r="F204" s="211" t="s">
        <v>458</v>
      </c>
      <c r="G204" s="212" t="s">
        <v>208</v>
      </c>
      <c r="H204" s="213">
        <v>211</v>
      </c>
      <c r="I204" s="214"/>
      <c r="J204" s="215">
        <f>ROUND(I204*H204,2)</f>
        <v>0</v>
      </c>
      <c r="K204" s="211" t="s">
        <v>255</v>
      </c>
      <c r="L204" s="60"/>
      <c r="M204" s="216" t="s">
        <v>21</v>
      </c>
      <c r="N204" s="217" t="s">
        <v>42</v>
      </c>
      <c r="O204" s="41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3" t="s">
        <v>129</v>
      </c>
      <c r="AT204" s="23" t="s">
        <v>244</v>
      </c>
      <c r="AU204" s="23" t="s">
        <v>81</v>
      </c>
      <c r="AY204" s="23" t="s">
        <v>123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3" t="s">
        <v>79</v>
      </c>
      <c r="BK204" s="203">
        <f>ROUND(I204*H204,2)</f>
        <v>0</v>
      </c>
      <c r="BL204" s="23" t="s">
        <v>129</v>
      </c>
      <c r="BM204" s="23" t="s">
        <v>459</v>
      </c>
    </row>
    <row r="205" spans="2:65" s="12" customFormat="1" ht="13.5">
      <c r="B205" s="229"/>
      <c r="C205" s="230"/>
      <c r="D205" s="220" t="s">
        <v>250</v>
      </c>
      <c r="E205" s="231" t="s">
        <v>21</v>
      </c>
      <c r="F205" s="232" t="s">
        <v>209</v>
      </c>
      <c r="G205" s="230"/>
      <c r="H205" s="233">
        <v>211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250</v>
      </c>
      <c r="AU205" s="239" t="s">
        <v>81</v>
      </c>
      <c r="AV205" s="12" t="s">
        <v>81</v>
      </c>
      <c r="AW205" s="12" t="s">
        <v>35</v>
      </c>
      <c r="AX205" s="12" t="s">
        <v>79</v>
      </c>
      <c r="AY205" s="239" t="s">
        <v>123</v>
      </c>
    </row>
    <row r="206" spans="2:65" s="1" customFormat="1" ht="51" customHeight="1">
      <c r="B206" s="40"/>
      <c r="C206" s="209" t="s">
        <v>225</v>
      </c>
      <c r="D206" s="209" t="s">
        <v>244</v>
      </c>
      <c r="E206" s="210" t="s">
        <v>460</v>
      </c>
      <c r="F206" s="211" t="s">
        <v>461</v>
      </c>
      <c r="G206" s="212" t="s">
        <v>208</v>
      </c>
      <c r="H206" s="213">
        <v>22</v>
      </c>
      <c r="I206" s="214"/>
      <c r="J206" s="215">
        <f>ROUND(I206*H206,2)</f>
        <v>0</v>
      </c>
      <c r="K206" s="211" t="s">
        <v>248</v>
      </c>
      <c r="L206" s="60"/>
      <c r="M206" s="216" t="s">
        <v>21</v>
      </c>
      <c r="N206" s="217" t="s">
        <v>42</v>
      </c>
      <c r="O206" s="41"/>
      <c r="P206" s="201">
        <f>O206*H206</f>
        <v>0</v>
      </c>
      <c r="Q206" s="201">
        <v>8.4250000000000005E-2</v>
      </c>
      <c r="R206" s="201">
        <f>Q206*H206</f>
        <v>1.8535000000000001</v>
      </c>
      <c r="S206" s="201">
        <v>0</v>
      </c>
      <c r="T206" s="202">
        <f>S206*H206</f>
        <v>0</v>
      </c>
      <c r="AR206" s="23" t="s">
        <v>129</v>
      </c>
      <c r="AT206" s="23" t="s">
        <v>244</v>
      </c>
      <c r="AU206" s="23" t="s">
        <v>81</v>
      </c>
      <c r="AY206" s="23" t="s">
        <v>123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3" t="s">
        <v>79</v>
      </c>
      <c r="BK206" s="203">
        <f>ROUND(I206*H206,2)</f>
        <v>0</v>
      </c>
      <c r="BL206" s="23" t="s">
        <v>129</v>
      </c>
      <c r="BM206" s="23" t="s">
        <v>462</v>
      </c>
    </row>
    <row r="207" spans="2:65" s="12" customFormat="1" ht="13.5">
      <c r="B207" s="229"/>
      <c r="C207" s="230"/>
      <c r="D207" s="220" t="s">
        <v>250</v>
      </c>
      <c r="E207" s="231" t="s">
        <v>21</v>
      </c>
      <c r="F207" s="232" t="s">
        <v>463</v>
      </c>
      <c r="G207" s="230"/>
      <c r="H207" s="233">
        <v>22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250</v>
      </c>
      <c r="AU207" s="239" t="s">
        <v>81</v>
      </c>
      <c r="AV207" s="12" t="s">
        <v>81</v>
      </c>
      <c r="AW207" s="12" t="s">
        <v>35</v>
      </c>
      <c r="AX207" s="12" t="s">
        <v>79</v>
      </c>
      <c r="AY207" s="239" t="s">
        <v>123</v>
      </c>
    </row>
    <row r="208" spans="2:65" s="1" customFormat="1" ht="16.5" customHeight="1">
      <c r="B208" s="40"/>
      <c r="C208" s="191" t="s">
        <v>464</v>
      </c>
      <c r="D208" s="191" t="s">
        <v>125</v>
      </c>
      <c r="E208" s="192" t="s">
        <v>465</v>
      </c>
      <c r="F208" s="193" t="s">
        <v>466</v>
      </c>
      <c r="G208" s="194" t="s">
        <v>208</v>
      </c>
      <c r="H208" s="195">
        <v>2.1</v>
      </c>
      <c r="I208" s="196"/>
      <c r="J208" s="197">
        <f>ROUND(I208*H208,2)</f>
        <v>0</v>
      </c>
      <c r="K208" s="193" t="s">
        <v>21</v>
      </c>
      <c r="L208" s="198"/>
      <c r="M208" s="199" t="s">
        <v>21</v>
      </c>
      <c r="N208" s="200" t="s">
        <v>42</v>
      </c>
      <c r="O208" s="41"/>
      <c r="P208" s="201">
        <f>O208*H208</f>
        <v>0</v>
      </c>
      <c r="Q208" s="201">
        <v>0.13100000000000001</v>
      </c>
      <c r="R208" s="201">
        <f>Q208*H208</f>
        <v>0.27510000000000001</v>
      </c>
      <c r="S208" s="201">
        <v>0</v>
      </c>
      <c r="T208" s="202">
        <f>S208*H208</f>
        <v>0</v>
      </c>
      <c r="AR208" s="23" t="s">
        <v>128</v>
      </c>
      <c r="AT208" s="23" t="s">
        <v>125</v>
      </c>
      <c r="AU208" s="23" t="s">
        <v>81</v>
      </c>
      <c r="AY208" s="23" t="s">
        <v>123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3" t="s">
        <v>79</v>
      </c>
      <c r="BK208" s="203">
        <f>ROUND(I208*H208,2)</f>
        <v>0</v>
      </c>
      <c r="BL208" s="23" t="s">
        <v>129</v>
      </c>
      <c r="BM208" s="23" t="s">
        <v>467</v>
      </c>
    </row>
    <row r="209" spans="2:65" s="11" customFormat="1" ht="13.5">
      <c r="B209" s="218"/>
      <c r="C209" s="219"/>
      <c r="D209" s="220" t="s">
        <v>250</v>
      </c>
      <c r="E209" s="221" t="s">
        <v>21</v>
      </c>
      <c r="F209" s="222" t="s">
        <v>251</v>
      </c>
      <c r="G209" s="219"/>
      <c r="H209" s="221" t="s">
        <v>21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250</v>
      </c>
      <c r="AU209" s="228" t="s">
        <v>81</v>
      </c>
      <c r="AV209" s="11" t="s">
        <v>79</v>
      </c>
      <c r="AW209" s="11" t="s">
        <v>35</v>
      </c>
      <c r="AX209" s="11" t="s">
        <v>71</v>
      </c>
      <c r="AY209" s="228" t="s">
        <v>123</v>
      </c>
    </row>
    <row r="210" spans="2:65" s="11" customFormat="1" ht="13.5">
      <c r="B210" s="218"/>
      <c r="C210" s="219"/>
      <c r="D210" s="220" t="s">
        <v>250</v>
      </c>
      <c r="E210" s="221" t="s">
        <v>21</v>
      </c>
      <c r="F210" s="222" t="s">
        <v>468</v>
      </c>
      <c r="G210" s="219"/>
      <c r="H210" s="221" t="s">
        <v>21</v>
      </c>
      <c r="I210" s="223"/>
      <c r="J210" s="219"/>
      <c r="K210" s="219"/>
      <c r="L210" s="224"/>
      <c r="M210" s="225"/>
      <c r="N210" s="226"/>
      <c r="O210" s="226"/>
      <c r="P210" s="226"/>
      <c r="Q210" s="226"/>
      <c r="R210" s="226"/>
      <c r="S210" s="226"/>
      <c r="T210" s="227"/>
      <c r="AT210" s="228" t="s">
        <v>250</v>
      </c>
      <c r="AU210" s="228" t="s">
        <v>81</v>
      </c>
      <c r="AV210" s="11" t="s">
        <v>79</v>
      </c>
      <c r="AW210" s="11" t="s">
        <v>35</v>
      </c>
      <c r="AX210" s="11" t="s">
        <v>71</v>
      </c>
      <c r="AY210" s="228" t="s">
        <v>123</v>
      </c>
    </row>
    <row r="211" spans="2:65" s="12" customFormat="1" ht="13.5">
      <c r="B211" s="229"/>
      <c r="C211" s="230"/>
      <c r="D211" s="220" t="s">
        <v>250</v>
      </c>
      <c r="E211" s="231" t="s">
        <v>206</v>
      </c>
      <c r="F211" s="232" t="s">
        <v>81</v>
      </c>
      <c r="G211" s="230"/>
      <c r="H211" s="233">
        <v>2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AT211" s="239" t="s">
        <v>250</v>
      </c>
      <c r="AU211" s="239" t="s">
        <v>81</v>
      </c>
      <c r="AV211" s="12" t="s">
        <v>81</v>
      </c>
      <c r="AW211" s="12" t="s">
        <v>35</v>
      </c>
      <c r="AX211" s="12" t="s">
        <v>79</v>
      </c>
      <c r="AY211" s="239" t="s">
        <v>123</v>
      </c>
    </row>
    <row r="212" spans="2:65" s="12" customFormat="1" ht="13.5">
      <c r="B212" s="229"/>
      <c r="C212" s="230"/>
      <c r="D212" s="220" t="s">
        <v>250</v>
      </c>
      <c r="E212" s="230"/>
      <c r="F212" s="232" t="s">
        <v>469</v>
      </c>
      <c r="G212" s="230"/>
      <c r="H212" s="233">
        <v>2.1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250</v>
      </c>
      <c r="AU212" s="239" t="s">
        <v>81</v>
      </c>
      <c r="AV212" s="12" t="s">
        <v>81</v>
      </c>
      <c r="AW212" s="12" t="s">
        <v>6</v>
      </c>
      <c r="AX212" s="12" t="s">
        <v>79</v>
      </c>
      <c r="AY212" s="239" t="s">
        <v>123</v>
      </c>
    </row>
    <row r="213" spans="2:65" s="1" customFormat="1" ht="16.5" customHeight="1">
      <c r="B213" s="40"/>
      <c r="C213" s="191" t="s">
        <v>470</v>
      </c>
      <c r="D213" s="191" t="s">
        <v>125</v>
      </c>
      <c r="E213" s="192" t="s">
        <v>471</v>
      </c>
      <c r="F213" s="193" t="s">
        <v>472</v>
      </c>
      <c r="G213" s="194" t="s">
        <v>208</v>
      </c>
      <c r="H213" s="195">
        <v>21</v>
      </c>
      <c r="I213" s="196"/>
      <c r="J213" s="197">
        <f>ROUND(I213*H213,2)</f>
        <v>0</v>
      </c>
      <c r="K213" s="193" t="s">
        <v>21</v>
      </c>
      <c r="L213" s="198"/>
      <c r="M213" s="199" t="s">
        <v>21</v>
      </c>
      <c r="N213" s="200" t="s">
        <v>42</v>
      </c>
      <c r="O213" s="41"/>
      <c r="P213" s="201">
        <f>O213*H213</f>
        <v>0</v>
      </c>
      <c r="Q213" s="201">
        <v>0</v>
      </c>
      <c r="R213" s="201">
        <f>Q213*H213</f>
        <v>0</v>
      </c>
      <c r="S213" s="201">
        <v>0</v>
      </c>
      <c r="T213" s="202">
        <f>S213*H213</f>
        <v>0</v>
      </c>
      <c r="AR213" s="23" t="s">
        <v>128</v>
      </c>
      <c r="AT213" s="23" t="s">
        <v>125</v>
      </c>
      <c r="AU213" s="23" t="s">
        <v>81</v>
      </c>
      <c r="AY213" s="23" t="s">
        <v>123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3" t="s">
        <v>79</v>
      </c>
      <c r="BK213" s="203">
        <f>ROUND(I213*H213,2)</f>
        <v>0</v>
      </c>
      <c r="BL213" s="23" t="s">
        <v>129</v>
      </c>
      <c r="BM213" s="23" t="s">
        <v>473</v>
      </c>
    </row>
    <row r="214" spans="2:65" s="11" customFormat="1" ht="13.5">
      <c r="B214" s="218"/>
      <c r="C214" s="219"/>
      <c r="D214" s="220" t="s">
        <v>250</v>
      </c>
      <c r="E214" s="221" t="s">
        <v>21</v>
      </c>
      <c r="F214" s="222" t="s">
        <v>251</v>
      </c>
      <c r="G214" s="219"/>
      <c r="H214" s="221" t="s">
        <v>21</v>
      </c>
      <c r="I214" s="223"/>
      <c r="J214" s="219"/>
      <c r="K214" s="219"/>
      <c r="L214" s="224"/>
      <c r="M214" s="225"/>
      <c r="N214" s="226"/>
      <c r="O214" s="226"/>
      <c r="P214" s="226"/>
      <c r="Q214" s="226"/>
      <c r="R214" s="226"/>
      <c r="S214" s="226"/>
      <c r="T214" s="227"/>
      <c r="AT214" s="228" t="s">
        <v>250</v>
      </c>
      <c r="AU214" s="228" t="s">
        <v>81</v>
      </c>
      <c r="AV214" s="11" t="s">
        <v>79</v>
      </c>
      <c r="AW214" s="11" t="s">
        <v>35</v>
      </c>
      <c r="AX214" s="11" t="s">
        <v>71</v>
      </c>
      <c r="AY214" s="228" t="s">
        <v>123</v>
      </c>
    </row>
    <row r="215" spans="2:65" s="11" customFormat="1" ht="13.5">
      <c r="B215" s="218"/>
      <c r="C215" s="219"/>
      <c r="D215" s="220" t="s">
        <v>250</v>
      </c>
      <c r="E215" s="221" t="s">
        <v>21</v>
      </c>
      <c r="F215" s="222" t="s">
        <v>468</v>
      </c>
      <c r="G215" s="219"/>
      <c r="H215" s="221" t="s">
        <v>21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250</v>
      </c>
      <c r="AU215" s="228" t="s">
        <v>81</v>
      </c>
      <c r="AV215" s="11" t="s">
        <v>79</v>
      </c>
      <c r="AW215" s="11" t="s">
        <v>35</v>
      </c>
      <c r="AX215" s="11" t="s">
        <v>71</v>
      </c>
      <c r="AY215" s="228" t="s">
        <v>123</v>
      </c>
    </row>
    <row r="216" spans="2:65" s="12" customFormat="1" ht="13.5">
      <c r="B216" s="229"/>
      <c r="C216" s="230"/>
      <c r="D216" s="220" t="s">
        <v>250</v>
      </c>
      <c r="E216" s="231" t="s">
        <v>230</v>
      </c>
      <c r="F216" s="232" t="s">
        <v>197</v>
      </c>
      <c r="G216" s="230"/>
      <c r="H216" s="233">
        <v>20</v>
      </c>
      <c r="I216" s="234"/>
      <c r="J216" s="230"/>
      <c r="K216" s="230"/>
      <c r="L216" s="235"/>
      <c r="M216" s="236"/>
      <c r="N216" s="237"/>
      <c r="O216" s="237"/>
      <c r="P216" s="237"/>
      <c r="Q216" s="237"/>
      <c r="R216" s="237"/>
      <c r="S216" s="237"/>
      <c r="T216" s="238"/>
      <c r="AT216" s="239" t="s">
        <v>250</v>
      </c>
      <c r="AU216" s="239" t="s">
        <v>81</v>
      </c>
      <c r="AV216" s="12" t="s">
        <v>81</v>
      </c>
      <c r="AW216" s="12" t="s">
        <v>35</v>
      </c>
      <c r="AX216" s="12" t="s">
        <v>79</v>
      </c>
      <c r="AY216" s="239" t="s">
        <v>123</v>
      </c>
    </row>
    <row r="217" spans="2:65" s="12" customFormat="1" ht="13.5">
      <c r="B217" s="229"/>
      <c r="C217" s="230"/>
      <c r="D217" s="220" t="s">
        <v>250</v>
      </c>
      <c r="E217" s="230"/>
      <c r="F217" s="232" t="s">
        <v>474</v>
      </c>
      <c r="G217" s="230"/>
      <c r="H217" s="233">
        <v>21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AT217" s="239" t="s">
        <v>250</v>
      </c>
      <c r="AU217" s="239" t="s">
        <v>81</v>
      </c>
      <c r="AV217" s="12" t="s">
        <v>81</v>
      </c>
      <c r="AW217" s="12" t="s">
        <v>6</v>
      </c>
      <c r="AX217" s="12" t="s">
        <v>79</v>
      </c>
      <c r="AY217" s="239" t="s">
        <v>123</v>
      </c>
    </row>
    <row r="218" spans="2:65" s="10" customFormat="1" ht="29.85" customHeight="1">
      <c r="B218" s="175"/>
      <c r="C218" s="176"/>
      <c r="D218" s="177" t="s">
        <v>70</v>
      </c>
      <c r="E218" s="189" t="s">
        <v>153</v>
      </c>
      <c r="F218" s="189" t="s">
        <v>475</v>
      </c>
      <c r="G218" s="176"/>
      <c r="H218" s="176"/>
      <c r="I218" s="179"/>
      <c r="J218" s="190">
        <f>BK218</f>
        <v>0</v>
      </c>
      <c r="K218" s="176"/>
      <c r="L218" s="181"/>
      <c r="M218" s="182"/>
      <c r="N218" s="183"/>
      <c r="O218" s="183"/>
      <c r="P218" s="184">
        <f>SUM(P219:P263)</f>
        <v>0</v>
      </c>
      <c r="Q218" s="183"/>
      <c r="R218" s="184">
        <f>SUM(R219:R263)</f>
        <v>69.413712799999999</v>
      </c>
      <c r="S218" s="183"/>
      <c r="T218" s="185">
        <f>SUM(T219:T263)</f>
        <v>4.66</v>
      </c>
      <c r="AR218" s="186" t="s">
        <v>79</v>
      </c>
      <c r="AT218" s="187" t="s">
        <v>70</v>
      </c>
      <c r="AU218" s="187" t="s">
        <v>79</v>
      </c>
      <c r="AY218" s="186" t="s">
        <v>123</v>
      </c>
      <c r="BK218" s="188">
        <f>SUM(BK219:BK263)</f>
        <v>0</v>
      </c>
    </row>
    <row r="219" spans="2:65" s="1" customFormat="1" ht="25.5" customHeight="1">
      <c r="B219" s="40"/>
      <c r="C219" s="209" t="s">
        <v>476</v>
      </c>
      <c r="D219" s="209" t="s">
        <v>244</v>
      </c>
      <c r="E219" s="210" t="s">
        <v>477</v>
      </c>
      <c r="F219" s="211" t="s">
        <v>478</v>
      </c>
      <c r="G219" s="212" t="s">
        <v>160</v>
      </c>
      <c r="H219" s="213">
        <v>7</v>
      </c>
      <c r="I219" s="214"/>
      <c r="J219" s="215">
        <f>ROUND(I219*H219,2)</f>
        <v>0</v>
      </c>
      <c r="K219" s="211" t="s">
        <v>248</v>
      </c>
      <c r="L219" s="60"/>
      <c r="M219" s="216" t="s">
        <v>21</v>
      </c>
      <c r="N219" s="217" t="s">
        <v>42</v>
      </c>
      <c r="O219" s="41"/>
      <c r="P219" s="201">
        <f>O219*H219</f>
        <v>0</v>
      </c>
      <c r="Q219" s="201">
        <v>6.9999999999999999E-4</v>
      </c>
      <c r="R219" s="201">
        <f>Q219*H219</f>
        <v>4.8999999999999998E-3</v>
      </c>
      <c r="S219" s="201">
        <v>0</v>
      </c>
      <c r="T219" s="202">
        <f>S219*H219</f>
        <v>0</v>
      </c>
      <c r="AR219" s="23" t="s">
        <v>129</v>
      </c>
      <c r="AT219" s="23" t="s">
        <v>244</v>
      </c>
      <c r="AU219" s="23" t="s">
        <v>81</v>
      </c>
      <c r="AY219" s="23" t="s">
        <v>123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3" t="s">
        <v>79</v>
      </c>
      <c r="BK219" s="203">
        <f>ROUND(I219*H219,2)</f>
        <v>0</v>
      </c>
      <c r="BL219" s="23" t="s">
        <v>129</v>
      </c>
      <c r="BM219" s="23" t="s">
        <v>479</v>
      </c>
    </row>
    <row r="220" spans="2:65" s="1" customFormat="1" ht="16.5" customHeight="1">
      <c r="B220" s="40"/>
      <c r="C220" s="191" t="s">
        <v>480</v>
      </c>
      <c r="D220" s="191" t="s">
        <v>125</v>
      </c>
      <c r="E220" s="192" t="s">
        <v>481</v>
      </c>
      <c r="F220" s="193" t="s">
        <v>482</v>
      </c>
      <c r="G220" s="194" t="s">
        <v>160</v>
      </c>
      <c r="H220" s="195">
        <v>4</v>
      </c>
      <c r="I220" s="196"/>
      <c r="J220" s="197">
        <f>ROUND(I220*H220,2)</f>
        <v>0</v>
      </c>
      <c r="K220" s="193" t="s">
        <v>248</v>
      </c>
      <c r="L220" s="198"/>
      <c r="M220" s="199" t="s">
        <v>21</v>
      </c>
      <c r="N220" s="200" t="s">
        <v>42</v>
      </c>
      <c r="O220" s="41"/>
      <c r="P220" s="201">
        <f>O220*H220</f>
        <v>0</v>
      </c>
      <c r="Q220" s="201">
        <v>3.5999999999999999E-3</v>
      </c>
      <c r="R220" s="201">
        <f>Q220*H220</f>
        <v>1.44E-2</v>
      </c>
      <c r="S220" s="201">
        <v>0</v>
      </c>
      <c r="T220" s="202">
        <f>S220*H220</f>
        <v>0</v>
      </c>
      <c r="AR220" s="23" t="s">
        <v>128</v>
      </c>
      <c r="AT220" s="23" t="s">
        <v>125</v>
      </c>
      <c r="AU220" s="23" t="s">
        <v>81</v>
      </c>
      <c r="AY220" s="23" t="s">
        <v>123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3" t="s">
        <v>79</v>
      </c>
      <c r="BK220" s="203">
        <f>ROUND(I220*H220,2)</f>
        <v>0</v>
      </c>
      <c r="BL220" s="23" t="s">
        <v>129</v>
      </c>
      <c r="BM220" s="23" t="s">
        <v>483</v>
      </c>
    </row>
    <row r="221" spans="2:65" s="1" customFormat="1" ht="16.5" customHeight="1">
      <c r="B221" s="40"/>
      <c r="C221" s="191" t="s">
        <v>484</v>
      </c>
      <c r="D221" s="191" t="s">
        <v>125</v>
      </c>
      <c r="E221" s="192" t="s">
        <v>485</v>
      </c>
      <c r="F221" s="193" t="s">
        <v>486</v>
      </c>
      <c r="G221" s="194" t="s">
        <v>160</v>
      </c>
      <c r="H221" s="195">
        <v>3</v>
      </c>
      <c r="I221" s="196"/>
      <c r="J221" s="197">
        <f>ROUND(I221*H221,2)</f>
        <v>0</v>
      </c>
      <c r="K221" s="193" t="s">
        <v>255</v>
      </c>
      <c r="L221" s="198"/>
      <c r="M221" s="199" t="s">
        <v>21</v>
      </c>
      <c r="N221" s="200" t="s">
        <v>42</v>
      </c>
      <c r="O221" s="41"/>
      <c r="P221" s="201">
        <f>O221*H221</f>
        <v>0</v>
      </c>
      <c r="Q221" s="201">
        <v>5.9999999999999995E-4</v>
      </c>
      <c r="R221" s="201">
        <f>Q221*H221</f>
        <v>1.8E-3</v>
      </c>
      <c r="S221" s="201">
        <v>0</v>
      </c>
      <c r="T221" s="202">
        <f>S221*H221</f>
        <v>0</v>
      </c>
      <c r="AR221" s="23" t="s">
        <v>128</v>
      </c>
      <c r="AT221" s="23" t="s">
        <v>125</v>
      </c>
      <c r="AU221" s="23" t="s">
        <v>81</v>
      </c>
      <c r="AY221" s="23" t="s">
        <v>123</v>
      </c>
      <c r="BE221" s="203">
        <f>IF(N221="základní",J221,0)</f>
        <v>0</v>
      </c>
      <c r="BF221" s="203">
        <f>IF(N221="snížená",J221,0)</f>
        <v>0</v>
      </c>
      <c r="BG221" s="203">
        <f>IF(N221="zákl. přenesená",J221,0)</f>
        <v>0</v>
      </c>
      <c r="BH221" s="203">
        <f>IF(N221="sníž. přenesená",J221,0)</f>
        <v>0</v>
      </c>
      <c r="BI221" s="203">
        <f>IF(N221="nulová",J221,0)</f>
        <v>0</v>
      </c>
      <c r="BJ221" s="23" t="s">
        <v>79</v>
      </c>
      <c r="BK221" s="203">
        <f>ROUND(I221*H221,2)</f>
        <v>0</v>
      </c>
      <c r="BL221" s="23" t="s">
        <v>129</v>
      </c>
      <c r="BM221" s="23" t="s">
        <v>487</v>
      </c>
    </row>
    <row r="222" spans="2:65" s="12" customFormat="1" ht="13.5">
      <c r="B222" s="229"/>
      <c r="C222" s="230"/>
      <c r="D222" s="220" t="s">
        <v>250</v>
      </c>
      <c r="E222" s="230"/>
      <c r="F222" s="232" t="s">
        <v>488</v>
      </c>
      <c r="G222" s="230"/>
      <c r="H222" s="233">
        <v>3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AT222" s="239" t="s">
        <v>250</v>
      </c>
      <c r="AU222" s="239" t="s">
        <v>81</v>
      </c>
      <c r="AV222" s="12" t="s">
        <v>81</v>
      </c>
      <c r="AW222" s="12" t="s">
        <v>6</v>
      </c>
      <c r="AX222" s="12" t="s">
        <v>79</v>
      </c>
      <c r="AY222" s="239" t="s">
        <v>123</v>
      </c>
    </row>
    <row r="223" spans="2:65" s="1" customFormat="1" ht="16.5" customHeight="1">
      <c r="B223" s="40"/>
      <c r="C223" s="191" t="s">
        <v>489</v>
      </c>
      <c r="D223" s="191" t="s">
        <v>125</v>
      </c>
      <c r="E223" s="192" t="s">
        <v>490</v>
      </c>
      <c r="F223" s="193" t="s">
        <v>491</v>
      </c>
      <c r="G223" s="194" t="s">
        <v>160</v>
      </c>
      <c r="H223" s="195">
        <v>4</v>
      </c>
      <c r="I223" s="196"/>
      <c r="J223" s="197">
        <f>ROUND(I223*H223,2)</f>
        <v>0</v>
      </c>
      <c r="K223" s="193" t="s">
        <v>248</v>
      </c>
      <c r="L223" s="198"/>
      <c r="M223" s="199" t="s">
        <v>21</v>
      </c>
      <c r="N223" s="200" t="s">
        <v>42</v>
      </c>
      <c r="O223" s="41"/>
      <c r="P223" s="201">
        <f>O223*H223</f>
        <v>0</v>
      </c>
      <c r="Q223" s="201">
        <v>6.1000000000000004E-3</v>
      </c>
      <c r="R223" s="201">
        <f>Q223*H223</f>
        <v>2.4400000000000002E-2</v>
      </c>
      <c r="S223" s="201">
        <v>0</v>
      </c>
      <c r="T223" s="202">
        <f>S223*H223</f>
        <v>0</v>
      </c>
      <c r="AR223" s="23" t="s">
        <v>128</v>
      </c>
      <c r="AT223" s="23" t="s">
        <v>125</v>
      </c>
      <c r="AU223" s="23" t="s">
        <v>81</v>
      </c>
      <c r="AY223" s="23" t="s">
        <v>123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3" t="s">
        <v>79</v>
      </c>
      <c r="BK223" s="203">
        <f>ROUND(I223*H223,2)</f>
        <v>0</v>
      </c>
      <c r="BL223" s="23" t="s">
        <v>129</v>
      </c>
      <c r="BM223" s="23" t="s">
        <v>492</v>
      </c>
    </row>
    <row r="224" spans="2:65" s="1" customFormat="1" ht="16.5" customHeight="1">
      <c r="B224" s="40"/>
      <c r="C224" s="191" t="s">
        <v>493</v>
      </c>
      <c r="D224" s="191" t="s">
        <v>125</v>
      </c>
      <c r="E224" s="192" t="s">
        <v>494</v>
      </c>
      <c r="F224" s="193" t="s">
        <v>495</v>
      </c>
      <c r="G224" s="194" t="s">
        <v>160</v>
      </c>
      <c r="H224" s="195">
        <v>4</v>
      </c>
      <c r="I224" s="196"/>
      <c r="J224" s="197">
        <f>ROUND(I224*H224,2)</f>
        <v>0</v>
      </c>
      <c r="K224" s="193" t="s">
        <v>248</v>
      </c>
      <c r="L224" s="198"/>
      <c r="M224" s="199" t="s">
        <v>21</v>
      </c>
      <c r="N224" s="200" t="s">
        <v>42</v>
      </c>
      <c r="O224" s="41"/>
      <c r="P224" s="201">
        <f>O224*H224</f>
        <v>0</v>
      </c>
      <c r="Q224" s="201">
        <v>3.0000000000000001E-3</v>
      </c>
      <c r="R224" s="201">
        <f>Q224*H224</f>
        <v>1.2E-2</v>
      </c>
      <c r="S224" s="201">
        <v>0</v>
      </c>
      <c r="T224" s="202">
        <f>S224*H224</f>
        <v>0</v>
      </c>
      <c r="AR224" s="23" t="s">
        <v>128</v>
      </c>
      <c r="AT224" s="23" t="s">
        <v>125</v>
      </c>
      <c r="AU224" s="23" t="s">
        <v>81</v>
      </c>
      <c r="AY224" s="23" t="s">
        <v>123</v>
      </c>
      <c r="BE224" s="203">
        <f>IF(N224="základní",J224,0)</f>
        <v>0</v>
      </c>
      <c r="BF224" s="203">
        <f>IF(N224="snížená",J224,0)</f>
        <v>0</v>
      </c>
      <c r="BG224" s="203">
        <f>IF(N224="zákl. přenesená",J224,0)</f>
        <v>0</v>
      </c>
      <c r="BH224" s="203">
        <f>IF(N224="sníž. přenesená",J224,0)</f>
        <v>0</v>
      </c>
      <c r="BI224" s="203">
        <f>IF(N224="nulová",J224,0)</f>
        <v>0</v>
      </c>
      <c r="BJ224" s="23" t="s">
        <v>79</v>
      </c>
      <c r="BK224" s="203">
        <f>ROUND(I224*H224,2)</f>
        <v>0</v>
      </c>
      <c r="BL224" s="23" t="s">
        <v>129</v>
      </c>
      <c r="BM224" s="23" t="s">
        <v>496</v>
      </c>
    </row>
    <row r="225" spans="2:65" s="1" customFormat="1" ht="16.5" customHeight="1">
      <c r="B225" s="40"/>
      <c r="C225" s="191" t="s">
        <v>497</v>
      </c>
      <c r="D225" s="191" t="s">
        <v>125</v>
      </c>
      <c r="E225" s="192" t="s">
        <v>498</v>
      </c>
      <c r="F225" s="193" t="s">
        <v>499</v>
      </c>
      <c r="G225" s="194" t="s">
        <v>160</v>
      </c>
      <c r="H225" s="195">
        <v>4</v>
      </c>
      <c r="I225" s="196"/>
      <c r="J225" s="197">
        <f>ROUND(I225*H225,2)</f>
        <v>0</v>
      </c>
      <c r="K225" s="193" t="s">
        <v>248</v>
      </c>
      <c r="L225" s="198"/>
      <c r="M225" s="199" t="s">
        <v>21</v>
      </c>
      <c r="N225" s="200" t="s">
        <v>42</v>
      </c>
      <c r="O225" s="41"/>
      <c r="P225" s="201">
        <f>O225*H225</f>
        <v>0</v>
      </c>
      <c r="Q225" s="201">
        <v>1E-4</v>
      </c>
      <c r="R225" s="201">
        <f>Q225*H225</f>
        <v>4.0000000000000002E-4</v>
      </c>
      <c r="S225" s="201">
        <v>0</v>
      </c>
      <c r="T225" s="202">
        <f>S225*H225</f>
        <v>0</v>
      </c>
      <c r="AR225" s="23" t="s">
        <v>128</v>
      </c>
      <c r="AT225" s="23" t="s">
        <v>125</v>
      </c>
      <c r="AU225" s="23" t="s">
        <v>81</v>
      </c>
      <c r="AY225" s="23" t="s">
        <v>123</v>
      </c>
      <c r="BE225" s="203">
        <f>IF(N225="základní",J225,0)</f>
        <v>0</v>
      </c>
      <c r="BF225" s="203">
        <f>IF(N225="snížená",J225,0)</f>
        <v>0</v>
      </c>
      <c r="BG225" s="203">
        <f>IF(N225="zákl. přenesená",J225,0)</f>
        <v>0</v>
      </c>
      <c r="BH225" s="203">
        <f>IF(N225="sníž. přenesená",J225,0)</f>
        <v>0</v>
      </c>
      <c r="BI225" s="203">
        <f>IF(N225="nulová",J225,0)</f>
        <v>0</v>
      </c>
      <c r="BJ225" s="23" t="s">
        <v>79</v>
      </c>
      <c r="BK225" s="203">
        <f>ROUND(I225*H225,2)</f>
        <v>0</v>
      </c>
      <c r="BL225" s="23" t="s">
        <v>129</v>
      </c>
      <c r="BM225" s="23" t="s">
        <v>500</v>
      </c>
    </row>
    <row r="226" spans="2:65" s="1" customFormat="1" ht="25.5" customHeight="1">
      <c r="B226" s="40"/>
      <c r="C226" s="209" t="s">
        <v>501</v>
      </c>
      <c r="D226" s="209" t="s">
        <v>244</v>
      </c>
      <c r="E226" s="210" t="s">
        <v>502</v>
      </c>
      <c r="F226" s="211" t="s">
        <v>503</v>
      </c>
      <c r="G226" s="212" t="s">
        <v>213</v>
      </c>
      <c r="H226" s="213">
        <v>46</v>
      </c>
      <c r="I226" s="214"/>
      <c r="J226" s="215">
        <f>ROUND(I226*H226,2)</f>
        <v>0</v>
      </c>
      <c r="K226" s="211" t="s">
        <v>255</v>
      </c>
      <c r="L226" s="60"/>
      <c r="M226" s="216" t="s">
        <v>21</v>
      </c>
      <c r="N226" s="217" t="s">
        <v>42</v>
      </c>
      <c r="O226" s="41"/>
      <c r="P226" s="201">
        <f>O226*H226</f>
        <v>0</v>
      </c>
      <c r="Q226" s="201">
        <v>2.0000000000000001E-4</v>
      </c>
      <c r="R226" s="201">
        <f>Q226*H226</f>
        <v>9.1999999999999998E-3</v>
      </c>
      <c r="S226" s="201">
        <v>0</v>
      </c>
      <c r="T226" s="202">
        <f>S226*H226</f>
        <v>0</v>
      </c>
      <c r="AR226" s="23" t="s">
        <v>129</v>
      </c>
      <c r="AT226" s="23" t="s">
        <v>244</v>
      </c>
      <c r="AU226" s="23" t="s">
        <v>81</v>
      </c>
      <c r="AY226" s="23" t="s">
        <v>123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3" t="s">
        <v>79</v>
      </c>
      <c r="BK226" s="203">
        <f>ROUND(I226*H226,2)</f>
        <v>0</v>
      </c>
      <c r="BL226" s="23" t="s">
        <v>129</v>
      </c>
      <c r="BM226" s="23" t="s">
        <v>504</v>
      </c>
    </row>
    <row r="227" spans="2:65" s="11" customFormat="1" ht="13.5">
      <c r="B227" s="218"/>
      <c r="C227" s="219"/>
      <c r="D227" s="220" t="s">
        <v>250</v>
      </c>
      <c r="E227" s="221" t="s">
        <v>21</v>
      </c>
      <c r="F227" s="222" t="s">
        <v>505</v>
      </c>
      <c r="G227" s="219"/>
      <c r="H227" s="221" t="s">
        <v>21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250</v>
      </c>
      <c r="AU227" s="228" t="s">
        <v>81</v>
      </c>
      <c r="AV227" s="11" t="s">
        <v>79</v>
      </c>
      <c r="AW227" s="11" t="s">
        <v>35</v>
      </c>
      <c r="AX227" s="11" t="s">
        <v>71</v>
      </c>
      <c r="AY227" s="228" t="s">
        <v>123</v>
      </c>
    </row>
    <row r="228" spans="2:65" s="12" customFormat="1" ht="13.5">
      <c r="B228" s="229"/>
      <c r="C228" s="230"/>
      <c r="D228" s="220" t="s">
        <v>250</v>
      </c>
      <c r="E228" s="231" t="s">
        <v>224</v>
      </c>
      <c r="F228" s="232" t="s">
        <v>506</v>
      </c>
      <c r="G228" s="230"/>
      <c r="H228" s="233">
        <v>46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AT228" s="239" t="s">
        <v>250</v>
      </c>
      <c r="AU228" s="239" t="s">
        <v>81</v>
      </c>
      <c r="AV228" s="12" t="s">
        <v>81</v>
      </c>
      <c r="AW228" s="12" t="s">
        <v>35</v>
      </c>
      <c r="AX228" s="12" t="s">
        <v>79</v>
      </c>
      <c r="AY228" s="239" t="s">
        <v>123</v>
      </c>
    </row>
    <row r="229" spans="2:65" s="1" customFormat="1" ht="25.5" customHeight="1">
      <c r="B229" s="40"/>
      <c r="C229" s="209" t="s">
        <v>507</v>
      </c>
      <c r="D229" s="209" t="s">
        <v>244</v>
      </c>
      <c r="E229" s="210" t="s">
        <v>508</v>
      </c>
      <c r="F229" s="211" t="s">
        <v>509</v>
      </c>
      <c r="G229" s="212" t="s">
        <v>208</v>
      </c>
      <c r="H229" s="213">
        <v>3</v>
      </c>
      <c r="I229" s="214"/>
      <c r="J229" s="215">
        <f>ROUND(I229*H229,2)</f>
        <v>0</v>
      </c>
      <c r="K229" s="211" t="s">
        <v>255</v>
      </c>
      <c r="L229" s="60"/>
      <c r="M229" s="216" t="s">
        <v>21</v>
      </c>
      <c r="N229" s="217" t="s">
        <v>42</v>
      </c>
      <c r="O229" s="41"/>
      <c r="P229" s="201">
        <f>O229*H229</f>
        <v>0</v>
      </c>
      <c r="Q229" s="201">
        <v>1.6000000000000001E-3</v>
      </c>
      <c r="R229" s="201">
        <f>Q229*H229</f>
        <v>4.8000000000000004E-3</v>
      </c>
      <c r="S229" s="201">
        <v>0</v>
      </c>
      <c r="T229" s="202">
        <f>S229*H229</f>
        <v>0</v>
      </c>
      <c r="AR229" s="23" t="s">
        <v>129</v>
      </c>
      <c r="AT229" s="23" t="s">
        <v>244</v>
      </c>
      <c r="AU229" s="23" t="s">
        <v>81</v>
      </c>
      <c r="AY229" s="23" t="s">
        <v>123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3" t="s">
        <v>79</v>
      </c>
      <c r="BK229" s="203">
        <f>ROUND(I229*H229,2)</f>
        <v>0</v>
      </c>
      <c r="BL229" s="23" t="s">
        <v>129</v>
      </c>
      <c r="BM229" s="23" t="s">
        <v>510</v>
      </c>
    </row>
    <row r="230" spans="2:65" s="12" customFormat="1" ht="13.5">
      <c r="B230" s="229"/>
      <c r="C230" s="230"/>
      <c r="D230" s="220" t="s">
        <v>250</v>
      </c>
      <c r="E230" s="231" t="s">
        <v>21</v>
      </c>
      <c r="F230" s="232" t="s">
        <v>133</v>
      </c>
      <c r="G230" s="230"/>
      <c r="H230" s="233">
        <v>3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250</v>
      </c>
      <c r="AU230" s="239" t="s">
        <v>81</v>
      </c>
      <c r="AV230" s="12" t="s">
        <v>81</v>
      </c>
      <c r="AW230" s="12" t="s">
        <v>35</v>
      </c>
      <c r="AX230" s="12" t="s">
        <v>79</v>
      </c>
      <c r="AY230" s="239" t="s">
        <v>123</v>
      </c>
    </row>
    <row r="231" spans="2:65" s="1" customFormat="1" ht="25.5" customHeight="1">
      <c r="B231" s="40"/>
      <c r="C231" s="209" t="s">
        <v>511</v>
      </c>
      <c r="D231" s="209" t="s">
        <v>244</v>
      </c>
      <c r="E231" s="210" t="s">
        <v>512</v>
      </c>
      <c r="F231" s="211" t="s">
        <v>513</v>
      </c>
      <c r="G231" s="212" t="s">
        <v>213</v>
      </c>
      <c r="H231" s="213">
        <v>46</v>
      </c>
      <c r="I231" s="214"/>
      <c r="J231" s="215">
        <f>ROUND(I231*H231,2)</f>
        <v>0</v>
      </c>
      <c r="K231" s="211" t="s">
        <v>255</v>
      </c>
      <c r="L231" s="60"/>
      <c r="M231" s="216" t="s">
        <v>21</v>
      </c>
      <c r="N231" s="217" t="s">
        <v>42</v>
      </c>
      <c r="O231" s="41"/>
      <c r="P231" s="201">
        <f>O231*H231</f>
        <v>0</v>
      </c>
      <c r="Q231" s="201">
        <v>0</v>
      </c>
      <c r="R231" s="201">
        <f>Q231*H231</f>
        <v>0</v>
      </c>
      <c r="S231" s="201">
        <v>0</v>
      </c>
      <c r="T231" s="202">
        <f>S231*H231</f>
        <v>0</v>
      </c>
      <c r="AR231" s="23" t="s">
        <v>129</v>
      </c>
      <c r="AT231" s="23" t="s">
        <v>244</v>
      </c>
      <c r="AU231" s="23" t="s">
        <v>81</v>
      </c>
      <c r="AY231" s="23" t="s">
        <v>123</v>
      </c>
      <c r="BE231" s="203">
        <f>IF(N231="základní",J231,0)</f>
        <v>0</v>
      </c>
      <c r="BF231" s="203">
        <f>IF(N231="snížená",J231,0)</f>
        <v>0</v>
      </c>
      <c r="BG231" s="203">
        <f>IF(N231="zákl. přenesená",J231,0)</f>
        <v>0</v>
      </c>
      <c r="BH231" s="203">
        <f>IF(N231="sníž. přenesená",J231,0)</f>
        <v>0</v>
      </c>
      <c r="BI231" s="203">
        <f>IF(N231="nulová",J231,0)</f>
        <v>0</v>
      </c>
      <c r="BJ231" s="23" t="s">
        <v>79</v>
      </c>
      <c r="BK231" s="203">
        <f>ROUND(I231*H231,2)</f>
        <v>0</v>
      </c>
      <c r="BL231" s="23" t="s">
        <v>129</v>
      </c>
      <c r="BM231" s="23" t="s">
        <v>514</v>
      </c>
    </row>
    <row r="232" spans="2:65" s="12" customFormat="1" ht="13.5">
      <c r="B232" s="229"/>
      <c r="C232" s="230"/>
      <c r="D232" s="220" t="s">
        <v>250</v>
      </c>
      <c r="E232" s="231" t="s">
        <v>21</v>
      </c>
      <c r="F232" s="232" t="s">
        <v>224</v>
      </c>
      <c r="G232" s="230"/>
      <c r="H232" s="233">
        <v>46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250</v>
      </c>
      <c r="AU232" s="239" t="s">
        <v>81</v>
      </c>
      <c r="AV232" s="12" t="s">
        <v>81</v>
      </c>
      <c r="AW232" s="12" t="s">
        <v>35</v>
      </c>
      <c r="AX232" s="12" t="s">
        <v>79</v>
      </c>
      <c r="AY232" s="239" t="s">
        <v>123</v>
      </c>
    </row>
    <row r="233" spans="2:65" s="1" customFormat="1" ht="38.25" customHeight="1">
      <c r="B233" s="40"/>
      <c r="C233" s="209" t="s">
        <v>515</v>
      </c>
      <c r="D233" s="209" t="s">
        <v>244</v>
      </c>
      <c r="E233" s="210" t="s">
        <v>516</v>
      </c>
      <c r="F233" s="211" t="s">
        <v>517</v>
      </c>
      <c r="G233" s="212" t="s">
        <v>213</v>
      </c>
      <c r="H233" s="213">
        <v>64.7</v>
      </c>
      <c r="I233" s="214"/>
      <c r="J233" s="215">
        <f>ROUND(I233*H233,2)</f>
        <v>0</v>
      </c>
      <c r="K233" s="211" t="s">
        <v>248</v>
      </c>
      <c r="L233" s="60"/>
      <c r="M233" s="216" t="s">
        <v>21</v>
      </c>
      <c r="N233" s="217" t="s">
        <v>42</v>
      </c>
      <c r="O233" s="41"/>
      <c r="P233" s="201">
        <f>O233*H233</f>
        <v>0</v>
      </c>
      <c r="Q233" s="201">
        <v>7.1900000000000006E-2</v>
      </c>
      <c r="R233" s="201">
        <f>Q233*H233</f>
        <v>4.651930000000001</v>
      </c>
      <c r="S233" s="201">
        <v>0</v>
      </c>
      <c r="T233" s="202">
        <f>S233*H233</f>
        <v>0</v>
      </c>
      <c r="AR233" s="23" t="s">
        <v>129</v>
      </c>
      <c r="AT233" s="23" t="s">
        <v>244</v>
      </c>
      <c r="AU233" s="23" t="s">
        <v>81</v>
      </c>
      <c r="AY233" s="23" t="s">
        <v>123</v>
      </c>
      <c r="BE233" s="203">
        <f>IF(N233="základní",J233,0)</f>
        <v>0</v>
      </c>
      <c r="BF233" s="203">
        <f>IF(N233="snížená",J233,0)</f>
        <v>0</v>
      </c>
      <c r="BG233" s="203">
        <f>IF(N233="zákl. přenesená",J233,0)</f>
        <v>0</v>
      </c>
      <c r="BH233" s="203">
        <f>IF(N233="sníž. přenesená",J233,0)</f>
        <v>0</v>
      </c>
      <c r="BI233" s="203">
        <f>IF(N233="nulová",J233,0)</f>
        <v>0</v>
      </c>
      <c r="BJ233" s="23" t="s">
        <v>79</v>
      </c>
      <c r="BK233" s="203">
        <f>ROUND(I233*H233,2)</f>
        <v>0</v>
      </c>
      <c r="BL233" s="23" t="s">
        <v>129</v>
      </c>
      <c r="BM233" s="23" t="s">
        <v>518</v>
      </c>
    </row>
    <row r="234" spans="2:65" s="11" customFormat="1" ht="13.5">
      <c r="B234" s="218"/>
      <c r="C234" s="219"/>
      <c r="D234" s="220" t="s">
        <v>250</v>
      </c>
      <c r="E234" s="221" t="s">
        <v>21</v>
      </c>
      <c r="F234" s="222" t="s">
        <v>519</v>
      </c>
      <c r="G234" s="219"/>
      <c r="H234" s="221" t="s">
        <v>21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250</v>
      </c>
      <c r="AU234" s="228" t="s">
        <v>81</v>
      </c>
      <c r="AV234" s="11" t="s">
        <v>79</v>
      </c>
      <c r="AW234" s="11" t="s">
        <v>35</v>
      </c>
      <c r="AX234" s="11" t="s">
        <v>71</v>
      </c>
      <c r="AY234" s="228" t="s">
        <v>123</v>
      </c>
    </row>
    <row r="235" spans="2:65" s="12" customFormat="1" ht="13.5">
      <c r="B235" s="229"/>
      <c r="C235" s="230"/>
      <c r="D235" s="220" t="s">
        <v>250</v>
      </c>
      <c r="E235" s="231" t="s">
        <v>226</v>
      </c>
      <c r="F235" s="232" t="s">
        <v>520</v>
      </c>
      <c r="G235" s="230"/>
      <c r="H235" s="233">
        <v>64.7</v>
      </c>
      <c r="I235" s="234"/>
      <c r="J235" s="230"/>
      <c r="K235" s="230"/>
      <c r="L235" s="235"/>
      <c r="M235" s="236"/>
      <c r="N235" s="237"/>
      <c r="O235" s="237"/>
      <c r="P235" s="237"/>
      <c r="Q235" s="237"/>
      <c r="R235" s="237"/>
      <c r="S235" s="237"/>
      <c r="T235" s="238"/>
      <c r="AT235" s="239" t="s">
        <v>250</v>
      </c>
      <c r="AU235" s="239" t="s">
        <v>81</v>
      </c>
      <c r="AV235" s="12" t="s">
        <v>81</v>
      </c>
      <c r="AW235" s="12" t="s">
        <v>35</v>
      </c>
      <c r="AX235" s="12" t="s">
        <v>79</v>
      </c>
      <c r="AY235" s="239" t="s">
        <v>123</v>
      </c>
    </row>
    <row r="236" spans="2:65" s="1" customFormat="1" ht="16.5" customHeight="1">
      <c r="B236" s="40"/>
      <c r="C236" s="191" t="s">
        <v>521</v>
      </c>
      <c r="D236" s="191" t="s">
        <v>125</v>
      </c>
      <c r="E236" s="192" t="s">
        <v>522</v>
      </c>
      <c r="F236" s="193" t="s">
        <v>523</v>
      </c>
      <c r="G236" s="194" t="s">
        <v>324</v>
      </c>
      <c r="H236" s="195">
        <v>2.7170000000000001</v>
      </c>
      <c r="I236" s="196"/>
      <c r="J236" s="197">
        <f>ROUND(I236*H236,2)</f>
        <v>0</v>
      </c>
      <c r="K236" s="193" t="s">
        <v>248</v>
      </c>
      <c r="L236" s="198"/>
      <c r="M236" s="199" t="s">
        <v>21</v>
      </c>
      <c r="N236" s="200" t="s">
        <v>42</v>
      </c>
      <c r="O236" s="41"/>
      <c r="P236" s="201">
        <f>O236*H236</f>
        <v>0</v>
      </c>
      <c r="Q236" s="201">
        <v>1</v>
      </c>
      <c r="R236" s="201">
        <f>Q236*H236</f>
        <v>2.7170000000000001</v>
      </c>
      <c r="S236" s="201">
        <v>0</v>
      </c>
      <c r="T236" s="202">
        <f>S236*H236</f>
        <v>0</v>
      </c>
      <c r="AR236" s="23" t="s">
        <v>128</v>
      </c>
      <c r="AT236" s="23" t="s">
        <v>125</v>
      </c>
      <c r="AU236" s="23" t="s">
        <v>81</v>
      </c>
      <c r="AY236" s="23" t="s">
        <v>123</v>
      </c>
      <c r="BE236" s="203">
        <f>IF(N236="základní",J236,0)</f>
        <v>0</v>
      </c>
      <c r="BF236" s="203">
        <f>IF(N236="snížená",J236,0)</f>
        <v>0</v>
      </c>
      <c r="BG236" s="203">
        <f>IF(N236="zákl. přenesená",J236,0)</f>
        <v>0</v>
      </c>
      <c r="BH236" s="203">
        <f>IF(N236="sníž. přenesená",J236,0)</f>
        <v>0</v>
      </c>
      <c r="BI236" s="203">
        <f>IF(N236="nulová",J236,0)</f>
        <v>0</v>
      </c>
      <c r="BJ236" s="23" t="s">
        <v>79</v>
      </c>
      <c r="BK236" s="203">
        <f>ROUND(I236*H236,2)</f>
        <v>0</v>
      </c>
      <c r="BL236" s="23" t="s">
        <v>129</v>
      </c>
      <c r="BM236" s="23" t="s">
        <v>524</v>
      </c>
    </row>
    <row r="237" spans="2:65" s="11" customFormat="1" ht="13.5">
      <c r="B237" s="218"/>
      <c r="C237" s="219"/>
      <c r="D237" s="220" t="s">
        <v>250</v>
      </c>
      <c r="E237" s="221" t="s">
        <v>21</v>
      </c>
      <c r="F237" s="222" t="s">
        <v>468</v>
      </c>
      <c r="G237" s="219"/>
      <c r="H237" s="221" t="s">
        <v>21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250</v>
      </c>
      <c r="AU237" s="228" t="s">
        <v>81</v>
      </c>
      <c r="AV237" s="11" t="s">
        <v>79</v>
      </c>
      <c r="AW237" s="11" t="s">
        <v>35</v>
      </c>
      <c r="AX237" s="11" t="s">
        <v>71</v>
      </c>
      <c r="AY237" s="228" t="s">
        <v>123</v>
      </c>
    </row>
    <row r="238" spans="2:65" s="12" customFormat="1" ht="13.5">
      <c r="B238" s="229"/>
      <c r="C238" s="230"/>
      <c r="D238" s="220" t="s">
        <v>250</v>
      </c>
      <c r="E238" s="231" t="s">
        <v>21</v>
      </c>
      <c r="F238" s="232" t="s">
        <v>525</v>
      </c>
      <c r="G238" s="230"/>
      <c r="H238" s="233">
        <v>2.5880000000000001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AT238" s="239" t="s">
        <v>250</v>
      </c>
      <c r="AU238" s="239" t="s">
        <v>81</v>
      </c>
      <c r="AV238" s="12" t="s">
        <v>81</v>
      </c>
      <c r="AW238" s="12" t="s">
        <v>35</v>
      </c>
      <c r="AX238" s="12" t="s">
        <v>79</v>
      </c>
      <c r="AY238" s="239" t="s">
        <v>123</v>
      </c>
    </row>
    <row r="239" spans="2:65" s="12" customFormat="1" ht="13.5">
      <c r="B239" s="229"/>
      <c r="C239" s="230"/>
      <c r="D239" s="220" t="s">
        <v>250</v>
      </c>
      <c r="E239" s="230"/>
      <c r="F239" s="232" t="s">
        <v>526</v>
      </c>
      <c r="G239" s="230"/>
      <c r="H239" s="233">
        <v>2.7170000000000001</v>
      </c>
      <c r="I239" s="234"/>
      <c r="J239" s="230"/>
      <c r="K239" s="230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250</v>
      </c>
      <c r="AU239" s="239" t="s">
        <v>81</v>
      </c>
      <c r="AV239" s="12" t="s">
        <v>81</v>
      </c>
      <c r="AW239" s="12" t="s">
        <v>6</v>
      </c>
      <c r="AX239" s="12" t="s">
        <v>79</v>
      </c>
      <c r="AY239" s="239" t="s">
        <v>123</v>
      </c>
    </row>
    <row r="240" spans="2:65" s="1" customFormat="1" ht="38.25" customHeight="1">
      <c r="B240" s="40"/>
      <c r="C240" s="209" t="s">
        <v>527</v>
      </c>
      <c r="D240" s="209" t="s">
        <v>244</v>
      </c>
      <c r="E240" s="210" t="s">
        <v>528</v>
      </c>
      <c r="F240" s="211" t="s">
        <v>529</v>
      </c>
      <c r="G240" s="212" t="s">
        <v>213</v>
      </c>
      <c r="H240" s="213">
        <v>181.7</v>
      </c>
      <c r="I240" s="214"/>
      <c r="J240" s="215">
        <f>ROUND(I240*H240,2)</f>
        <v>0</v>
      </c>
      <c r="K240" s="211" t="s">
        <v>248</v>
      </c>
      <c r="L240" s="60"/>
      <c r="M240" s="216" t="s">
        <v>21</v>
      </c>
      <c r="N240" s="217" t="s">
        <v>42</v>
      </c>
      <c r="O240" s="41"/>
      <c r="P240" s="201">
        <f>O240*H240</f>
        <v>0</v>
      </c>
      <c r="Q240" s="201">
        <v>0.15540000000000001</v>
      </c>
      <c r="R240" s="201">
        <f>Q240*H240</f>
        <v>28.236180000000001</v>
      </c>
      <c r="S240" s="201">
        <v>0</v>
      </c>
      <c r="T240" s="202">
        <f>S240*H240</f>
        <v>0</v>
      </c>
      <c r="AR240" s="23" t="s">
        <v>129</v>
      </c>
      <c r="AT240" s="23" t="s">
        <v>244</v>
      </c>
      <c r="AU240" s="23" t="s">
        <v>81</v>
      </c>
      <c r="AY240" s="23" t="s">
        <v>123</v>
      </c>
      <c r="BE240" s="203">
        <f>IF(N240="základní",J240,0)</f>
        <v>0</v>
      </c>
      <c r="BF240" s="203">
        <f>IF(N240="snížená",J240,0)</f>
        <v>0</v>
      </c>
      <c r="BG240" s="203">
        <f>IF(N240="zákl. přenesená",J240,0)</f>
        <v>0</v>
      </c>
      <c r="BH240" s="203">
        <f>IF(N240="sníž. přenesená",J240,0)</f>
        <v>0</v>
      </c>
      <c r="BI240" s="203">
        <f>IF(N240="nulová",J240,0)</f>
        <v>0</v>
      </c>
      <c r="BJ240" s="23" t="s">
        <v>79</v>
      </c>
      <c r="BK240" s="203">
        <f>ROUND(I240*H240,2)</f>
        <v>0</v>
      </c>
      <c r="BL240" s="23" t="s">
        <v>129</v>
      </c>
      <c r="BM240" s="23" t="s">
        <v>530</v>
      </c>
    </row>
    <row r="241" spans="2:65" s="11" customFormat="1" ht="13.5">
      <c r="B241" s="218"/>
      <c r="C241" s="219"/>
      <c r="D241" s="220" t="s">
        <v>250</v>
      </c>
      <c r="E241" s="221" t="s">
        <v>21</v>
      </c>
      <c r="F241" s="222" t="s">
        <v>291</v>
      </c>
      <c r="G241" s="219"/>
      <c r="H241" s="221" t="s">
        <v>21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250</v>
      </c>
      <c r="AU241" s="228" t="s">
        <v>81</v>
      </c>
      <c r="AV241" s="11" t="s">
        <v>79</v>
      </c>
      <c r="AW241" s="11" t="s">
        <v>35</v>
      </c>
      <c r="AX241" s="11" t="s">
        <v>71</v>
      </c>
      <c r="AY241" s="228" t="s">
        <v>123</v>
      </c>
    </row>
    <row r="242" spans="2:65" s="12" customFormat="1" ht="13.5">
      <c r="B242" s="229"/>
      <c r="C242" s="230"/>
      <c r="D242" s="220" t="s">
        <v>250</v>
      </c>
      <c r="E242" s="231" t="s">
        <v>21</v>
      </c>
      <c r="F242" s="232" t="s">
        <v>215</v>
      </c>
      <c r="G242" s="230"/>
      <c r="H242" s="233">
        <v>19.899999999999999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250</v>
      </c>
      <c r="AU242" s="239" t="s">
        <v>81</v>
      </c>
      <c r="AV242" s="12" t="s">
        <v>81</v>
      </c>
      <c r="AW242" s="12" t="s">
        <v>35</v>
      </c>
      <c r="AX242" s="12" t="s">
        <v>71</v>
      </c>
      <c r="AY242" s="239" t="s">
        <v>123</v>
      </c>
    </row>
    <row r="243" spans="2:65" s="12" customFormat="1" ht="13.5">
      <c r="B243" s="229"/>
      <c r="C243" s="230"/>
      <c r="D243" s="220" t="s">
        <v>250</v>
      </c>
      <c r="E243" s="231" t="s">
        <v>228</v>
      </c>
      <c r="F243" s="232" t="s">
        <v>531</v>
      </c>
      <c r="G243" s="230"/>
      <c r="H243" s="233">
        <v>161.80000000000001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AT243" s="239" t="s">
        <v>250</v>
      </c>
      <c r="AU243" s="239" t="s">
        <v>81</v>
      </c>
      <c r="AV243" s="12" t="s">
        <v>81</v>
      </c>
      <c r="AW243" s="12" t="s">
        <v>35</v>
      </c>
      <c r="AX243" s="12" t="s">
        <v>71</v>
      </c>
      <c r="AY243" s="239" t="s">
        <v>123</v>
      </c>
    </row>
    <row r="244" spans="2:65" s="13" customFormat="1" ht="13.5">
      <c r="B244" s="240"/>
      <c r="C244" s="241"/>
      <c r="D244" s="220" t="s">
        <v>250</v>
      </c>
      <c r="E244" s="242" t="s">
        <v>21</v>
      </c>
      <c r="F244" s="243" t="s">
        <v>295</v>
      </c>
      <c r="G244" s="241"/>
      <c r="H244" s="244">
        <v>181.7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AT244" s="250" t="s">
        <v>250</v>
      </c>
      <c r="AU244" s="250" t="s">
        <v>81</v>
      </c>
      <c r="AV244" s="13" t="s">
        <v>129</v>
      </c>
      <c r="AW244" s="13" t="s">
        <v>35</v>
      </c>
      <c r="AX244" s="13" t="s">
        <v>79</v>
      </c>
      <c r="AY244" s="250" t="s">
        <v>123</v>
      </c>
    </row>
    <row r="245" spans="2:65" s="1" customFormat="1" ht="16.5" customHeight="1">
      <c r="B245" s="40"/>
      <c r="C245" s="191" t="s">
        <v>532</v>
      </c>
      <c r="D245" s="191" t="s">
        <v>125</v>
      </c>
      <c r="E245" s="192" t="s">
        <v>533</v>
      </c>
      <c r="F245" s="193" t="s">
        <v>534</v>
      </c>
      <c r="G245" s="194" t="s">
        <v>160</v>
      </c>
      <c r="H245" s="195">
        <v>169.89</v>
      </c>
      <c r="I245" s="196"/>
      <c r="J245" s="197">
        <f>ROUND(I245*H245,2)</f>
        <v>0</v>
      </c>
      <c r="K245" s="193" t="s">
        <v>21</v>
      </c>
      <c r="L245" s="198"/>
      <c r="M245" s="199" t="s">
        <v>21</v>
      </c>
      <c r="N245" s="200" t="s">
        <v>42</v>
      </c>
      <c r="O245" s="41"/>
      <c r="P245" s="201">
        <f>O245*H245</f>
        <v>0</v>
      </c>
      <c r="Q245" s="201">
        <v>0.10199999999999999</v>
      </c>
      <c r="R245" s="201">
        <f>Q245*H245</f>
        <v>17.328779999999998</v>
      </c>
      <c r="S245" s="201">
        <v>0</v>
      </c>
      <c r="T245" s="202">
        <f>S245*H245</f>
        <v>0</v>
      </c>
      <c r="AR245" s="23" t="s">
        <v>128</v>
      </c>
      <c r="AT245" s="23" t="s">
        <v>125</v>
      </c>
      <c r="AU245" s="23" t="s">
        <v>81</v>
      </c>
      <c r="AY245" s="23" t="s">
        <v>123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3" t="s">
        <v>79</v>
      </c>
      <c r="BK245" s="203">
        <f>ROUND(I245*H245,2)</f>
        <v>0</v>
      </c>
      <c r="BL245" s="23" t="s">
        <v>129</v>
      </c>
      <c r="BM245" s="23" t="s">
        <v>535</v>
      </c>
    </row>
    <row r="246" spans="2:65" s="11" customFormat="1" ht="13.5">
      <c r="B246" s="218"/>
      <c r="C246" s="219"/>
      <c r="D246" s="220" t="s">
        <v>250</v>
      </c>
      <c r="E246" s="221" t="s">
        <v>21</v>
      </c>
      <c r="F246" s="222" t="s">
        <v>468</v>
      </c>
      <c r="G246" s="219"/>
      <c r="H246" s="221" t="s">
        <v>21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250</v>
      </c>
      <c r="AU246" s="228" t="s">
        <v>81</v>
      </c>
      <c r="AV246" s="11" t="s">
        <v>79</v>
      </c>
      <c r="AW246" s="11" t="s">
        <v>35</v>
      </c>
      <c r="AX246" s="11" t="s">
        <v>71</v>
      </c>
      <c r="AY246" s="228" t="s">
        <v>123</v>
      </c>
    </row>
    <row r="247" spans="2:65" s="12" customFormat="1" ht="13.5">
      <c r="B247" s="229"/>
      <c r="C247" s="230"/>
      <c r="D247" s="220" t="s">
        <v>250</v>
      </c>
      <c r="E247" s="231" t="s">
        <v>21</v>
      </c>
      <c r="F247" s="232" t="s">
        <v>228</v>
      </c>
      <c r="G247" s="230"/>
      <c r="H247" s="233">
        <v>161.80000000000001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AT247" s="239" t="s">
        <v>250</v>
      </c>
      <c r="AU247" s="239" t="s">
        <v>81</v>
      </c>
      <c r="AV247" s="12" t="s">
        <v>81</v>
      </c>
      <c r="AW247" s="12" t="s">
        <v>35</v>
      </c>
      <c r="AX247" s="12" t="s">
        <v>79</v>
      </c>
      <c r="AY247" s="239" t="s">
        <v>123</v>
      </c>
    </row>
    <row r="248" spans="2:65" s="12" customFormat="1" ht="13.5">
      <c r="B248" s="229"/>
      <c r="C248" s="230"/>
      <c r="D248" s="220" t="s">
        <v>250</v>
      </c>
      <c r="E248" s="230"/>
      <c r="F248" s="232" t="s">
        <v>536</v>
      </c>
      <c r="G248" s="230"/>
      <c r="H248" s="233">
        <v>169.89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250</v>
      </c>
      <c r="AU248" s="239" t="s">
        <v>81</v>
      </c>
      <c r="AV248" s="12" t="s">
        <v>81</v>
      </c>
      <c r="AW248" s="12" t="s">
        <v>6</v>
      </c>
      <c r="AX248" s="12" t="s">
        <v>79</v>
      </c>
      <c r="AY248" s="239" t="s">
        <v>123</v>
      </c>
    </row>
    <row r="249" spans="2:65" s="1" customFormat="1" ht="25.5" customHeight="1">
      <c r="B249" s="40"/>
      <c r="C249" s="209" t="s">
        <v>537</v>
      </c>
      <c r="D249" s="209" t="s">
        <v>244</v>
      </c>
      <c r="E249" s="210" t="s">
        <v>538</v>
      </c>
      <c r="F249" s="211" t="s">
        <v>539</v>
      </c>
      <c r="G249" s="212" t="s">
        <v>202</v>
      </c>
      <c r="H249" s="213">
        <v>6.7949999999999999</v>
      </c>
      <c r="I249" s="214"/>
      <c r="J249" s="215">
        <f>ROUND(I249*H249,2)</f>
        <v>0</v>
      </c>
      <c r="K249" s="211" t="s">
        <v>248</v>
      </c>
      <c r="L249" s="60"/>
      <c r="M249" s="216" t="s">
        <v>21</v>
      </c>
      <c r="N249" s="217" t="s">
        <v>42</v>
      </c>
      <c r="O249" s="41"/>
      <c r="P249" s="201">
        <f>O249*H249</f>
        <v>0</v>
      </c>
      <c r="Q249" s="201">
        <v>2.2563399999999998</v>
      </c>
      <c r="R249" s="201">
        <f>Q249*H249</f>
        <v>15.331830299999998</v>
      </c>
      <c r="S249" s="201">
        <v>0</v>
      </c>
      <c r="T249" s="202">
        <f>S249*H249</f>
        <v>0</v>
      </c>
      <c r="AR249" s="23" t="s">
        <v>129</v>
      </c>
      <c r="AT249" s="23" t="s">
        <v>244</v>
      </c>
      <c r="AU249" s="23" t="s">
        <v>81</v>
      </c>
      <c r="AY249" s="23" t="s">
        <v>123</v>
      </c>
      <c r="BE249" s="203">
        <f>IF(N249="základní",J249,0)</f>
        <v>0</v>
      </c>
      <c r="BF249" s="203">
        <f>IF(N249="snížená",J249,0)</f>
        <v>0</v>
      </c>
      <c r="BG249" s="203">
        <f>IF(N249="zákl. přenesená",J249,0)</f>
        <v>0</v>
      </c>
      <c r="BH249" s="203">
        <f>IF(N249="sníž. přenesená",J249,0)</f>
        <v>0</v>
      </c>
      <c r="BI249" s="203">
        <f>IF(N249="nulová",J249,0)</f>
        <v>0</v>
      </c>
      <c r="BJ249" s="23" t="s">
        <v>79</v>
      </c>
      <c r="BK249" s="203">
        <f>ROUND(I249*H249,2)</f>
        <v>0</v>
      </c>
      <c r="BL249" s="23" t="s">
        <v>129</v>
      </c>
      <c r="BM249" s="23" t="s">
        <v>540</v>
      </c>
    </row>
    <row r="250" spans="2:65" s="12" customFormat="1" ht="13.5">
      <c r="B250" s="229"/>
      <c r="C250" s="230"/>
      <c r="D250" s="220" t="s">
        <v>250</v>
      </c>
      <c r="E250" s="231" t="s">
        <v>21</v>
      </c>
      <c r="F250" s="232" t="s">
        <v>541</v>
      </c>
      <c r="G250" s="230"/>
      <c r="H250" s="233">
        <v>6.7949999999999999</v>
      </c>
      <c r="I250" s="234"/>
      <c r="J250" s="230"/>
      <c r="K250" s="230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250</v>
      </c>
      <c r="AU250" s="239" t="s">
        <v>81</v>
      </c>
      <c r="AV250" s="12" t="s">
        <v>81</v>
      </c>
      <c r="AW250" s="12" t="s">
        <v>35</v>
      </c>
      <c r="AX250" s="12" t="s">
        <v>79</v>
      </c>
      <c r="AY250" s="239" t="s">
        <v>123</v>
      </c>
    </row>
    <row r="251" spans="2:65" s="1" customFormat="1" ht="25.5" customHeight="1">
      <c r="B251" s="40"/>
      <c r="C251" s="209" t="s">
        <v>542</v>
      </c>
      <c r="D251" s="209" t="s">
        <v>244</v>
      </c>
      <c r="E251" s="210" t="s">
        <v>543</v>
      </c>
      <c r="F251" s="211" t="s">
        <v>544</v>
      </c>
      <c r="G251" s="212" t="s">
        <v>213</v>
      </c>
      <c r="H251" s="213">
        <v>69.599999999999994</v>
      </c>
      <c r="I251" s="214"/>
      <c r="J251" s="215">
        <f>ROUND(I251*H251,2)</f>
        <v>0</v>
      </c>
      <c r="K251" s="211" t="s">
        <v>21</v>
      </c>
      <c r="L251" s="60"/>
      <c r="M251" s="216" t="s">
        <v>21</v>
      </c>
      <c r="N251" s="217" t="s">
        <v>42</v>
      </c>
      <c r="O251" s="41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3" t="s">
        <v>129</v>
      </c>
      <c r="AT251" s="23" t="s">
        <v>244</v>
      </c>
      <c r="AU251" s="23" t="s">
        <v>81</v>
      </c>
      <c r="AY251" s="23" t="s">
        <v>123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3" t="s">
        <v>79</v>
      </c>
      <c r="BK251" s="203">
        <f>ROUND(I251*H251,2)</f>
        <v>0</v>
      </c>
      <c r="BL251" s="23" t="s">
        <v>129</v>
      </c>
      <c r="BM251" s="23" t="s">
        <v>545</v>
      </c>
    </row>
    <row r="252" spans="2:65" s="11" customFormat="1" ht="13.5">
      <c r="B252" s="218"/>
      <c r="C252" s="219"/>
      <c r="D252" s="220" t="s">
        <v>250</v>
      </c>
      <c r="E252" s="221" t="s">
        <v>21</v>
      </c>
      <c r="F252" s="222" t="s">
        <v>251</v>
      </c>
      <c r="G252" s="219"/>
      <c r="H252" s="221" t="s">
        <v>21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250</v>
      </c>
      <c r="AU252" s="228" t="s">
        <v>81</v>
      </c>
      <c r="AV252" s="11" t="s">
        <v>79</v>
      </c>
      <c r="AW252" s="11" t="s">
        <v>35</v>
      </c>
      <c r="AX252" s="11" t="s">
        <v>71</v>
      </c>
      <c r="AY252" s="228" t="s">
        <v>123</v>
      </c>
    </row>
    <row r="253" spans="2:65" s="12" customFormat="1" ht="13.5">
      <c r="B253" s="229"/>
      <c r="C253" s="230"/>
      <c r="D253" s="220" t="s">
        <v>250</v>
      </c>
      <c r="E253" s="231" t="s">
        <v>212</v>
      </c>
      <c r="F253" s="232" t="s">
        <v>546</v>
      </c>
      <c r="G253" s="230"/>
      <c r="H253" s="233">
        <v>69.599999999999994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AT253" s="239" t="s">
        <v>250</v>
      </c>
      <c r="AU253" s="239" t="s">
        <v>81</v>
      </c>
      <c r="AV253" s="12" t="s">
        <v>81</v>
      </c>
      <c r="AW253" s="12" t="s">
        <v>35</v>
      </c>
      <c r="AX253" s="12" t="s">
        <v>79</v>
      </c>
      <c r="AY253" s="239" t="s">
        <v>123</v>
      </c>
    </row>
    <row r="254" spans="2:65" s="1" customFormat="1" ht="25.5" customHeight="1">
      <c r="B254" s="40"/>
      <c r="C254" s="209" t="s">
        <v>547</v>
      </c>
      <c r="D254" s="209" t="s">
        <v>244</v>
      </c>
      <c r="E254" s="210" t="s">
        <v>548</v>
      </c>
      <c r="F254" s="211" t="s">
        <v>549</v>
      </c>
      <c r="G254" s="212" t="s">
        <v>213</v>
      </c>
      <c r="H254" s="213">
        <v>69.599999999999994</v>
      </c>
      <c r="I254" s="214"/>
      <c r="J254" s="215">
        <f>ROUND(I254*H254,2)</f>
        <v>0</v>
      </c>
      <c r="K254" s="211" t="s">
        <v>248</v>
      </c>
      <c r="L254" s="60"/>
      <c r="M254" s="216" t="s">
        <v>21</v>
      </c>
      <c r="N254" s="217" t="s">
        <v>42</v>
      </c>
      <c r="O254" s="41"/>
      <c r="P254" s="201">
        <f>O254*H254</f>
        <v>0</v>
      </c>
      <c r="Q254" s="201">
        <v>0</v>
      </c>
      <c r="R254" s="201">
        <f>Q254*H254</f>
        <v>0</v>
      </c>
      <c r="S254" s="201">
        <v>0</v>
      </c>
      <c r="T254" s="202">
        <f>S254*H254</f>
        <v>0</v>
      </c>
      <c r="AR254" s="23" t="s">
        <v>129</v>
      </c>
      <c r="AT254" s="23" t="s">
        <v>244</v>
      </c>
      <c r="AU254" s="23" t="s">
        <v>81</v>
      </c>
      <c r="AY254" s="23" t="s">
        <v>123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3" t="s">
        <v>79</v>
      </c>
      <c r="BK254" s="203">
        <f>ROUND(I254*H254,2)</f>
        <v>0</v>
      </c>
      <c r="BL254" s="23" t="s">
        <v>129</v>
      </c>
      <c r="BM254" s="23" t="s">
        <v>550</v>
      </c>
    </row>
    <row r="255" spans="2:65" s="11" customFormat="1" ht="13.5">
      <c r="B255" s="218"/>
      <c r="C255" s="219"/>
      <c r="D255" s="220" t="s">
        <v>250</v>
      </c>
      <c r="E255" s="221" t="s">
        <v>21</v>
      </c>
      <c r="F255" s="222" t="s">
        <v>251</v>
      </c>
      <c r="G255" s="219"/>
      <c r="H255" s="221" t="s">
        <v>21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250</v>
      </c>
      <c r="AU255" s="228" t="s">
        <v>81</v>
      </c>
      <c r="AV255" s="11" t="s">
        <v>79</v>
      </c>
      <c r="AW255" s="11" t="s">
        <v>35</v>
      </c>
      <c r="AX255" s="11" t="s">
        <v>71</v>
      </c>
      <c r="AY255" s="228" t="s">
        <v>123</v>
      </c>
    </row>
    <row r="256" spans="2:65" s="12" customFormat="1" ht="13.5">
      <c r="B256" s="229"/>
      <c r="C256" s="230"/>
      <c r="D256" s="220" t="s">
        <v>250</v>
      </c>
      <c r="E256" s="231" t="s">
        <v>21</v>
      </c>
      <c r="F256" s="232" t="s">
        <v>212</v>
      </c>
      <c r="G256" s="230"/>
      <c r="H256" s="233">
        <v>69.599999999999994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AT256" s="239" t="s">
        <v>250</v>
      </c>
      <c r="AU256" s="239" t="s">
        <v>81</v>
      </c>
      <c r="AV256" s="12" t="s">
        <v>81</v>
      </c>
      <c r="AW256" s="12" t="s">
        <v>35</v>
      </c>
      <c r="AX256" s="12" t="s">
        <v>79</v>
      </c>
      <c r="AY256" s="239" t="s">
        <v>123</v>
      </c>
    </row>
    <row r="257" spans="2:65" s="1" customFormat="1" ht="25.5" customHeight="1">
      <c r="B257" s="40"/>
      <c r="C257" s="209" t="s">
        <v>551</v>
      </c>
      <c r="D257" s="209" t="s">
        <v>244</v>
      </c>
      <c r="E257" s="210" t="s">
        <v>552</v>
      </c>
      <c r="F257" s="211" t="s">
        <v>553</v>
      </c>
      <c r="G257" s="212" t="s">
        <v>208</v>
      </c>
      <c r="H257" s="213">
        <v>233</v>
      </c>
      <c r="I257" s="214"/>
      <c r="J257" s="215">
        <f>ROUND(I257*H257,2)</f>
        <v>0</v>
      </c>
      <c r="K257" s="211" t="s">
        <v>248</v>
      </c>
      <c r="L257" s="60"/>
      <c r="M257" s="216" t="s">
        <v>21</v>
      </c>
      <c r="N257" s="217" t="s">
        <v>42</v>
      </c>
      <c r="O257" s="41"/>
      <c r="P257" s="201">
        <f>O257*H257</f>
        <v>0</v>
      </c>
      <c r="Q257" s="201">
        <v>0</v>
      </c>
      <c r="R257" s="201">
        <f>Q257*H257</f>
        <v>0</v>
      </c>
      <c r="S257" s="201">
        <v>0.02</v>
      </c>
      <c r="T257" s="202">
        <f>S257*H257</f>
        <v>4.66</v>
      </c>
      <c r="AR257" s="23" t="s">
        <v>129</v>
      </c>
      <c r="AT257" s="23" t="s">
        <v>244</v>
      </c>
      <c r="AU257" s="23" t="s">
        <v>81</v>
      </c>
      <c r="AY257" s="23" t="s">
        <v>123</v>
      </c>
      <c r="BE257" s="203">
        <f>IF(N257="základní",J257,0)</f>
        <v>0</v>
      </c>
      <c r="BF257" s="203">
        <f>IF(N257="snížená",J257,0)</f>
        <v>0</v>
      </c>
      <c r="BG257" s="203">
        <f>IF(N257="zákl. přenesená",J257,0)</f>
        <v>0</v>
      </c>
      <c r="BH257" s="203">
        <f>IF(N257="sníž. přenesená",J257,0)</f>
        <v>0</v>
      </c>
      <c r="BI257" s="203">
        <f>IF(N257="nulová",J257,0)</f>
        <v>0</v>
      </c>
      <c r="BJ257" s="23" t="s">
        <v>79</v>
      </c>
      <c r="BK257" s="203">
        <f>ROUND(I257*H257,2)</f>
        <v>0</v>
      </c>
      <c r="BL257" s="23" t="s">
        <v>129</v>
      </c>
      <c r="BM257" s="23" t="s">
        <v>554</v>
      </c>
    </row>
    <row r="258" spans="2:65" s="12" customFormat="1" ht="13.5">
      <c r="B258" s="229"/>
      <c r="C258" s="230"/>
      <c r="D258" s="220" t="s">
        <v>250</v>
      </c>
      <c r="E258" s="231" t="s">
        <v>21</v>
      </c>
      <c r="F258" s="232" t="s">
        <v>356</v>
      </c>
      <c r="G258" s="230"/>
      <c r="H258" s="233">
        <v>233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AT258" s="239" t="s">
        <v>250</v>
      </c>
      <c r="AU258" s="239" t="s">
        <v>81</v>
      </c>
      <c r="AV258" s="12" t="s">
        <v>81</v>
      </c>
      <c r="AW258" s="12" t="s">
        <v>35</v>
      </c>
      <c r="AX258" s="12" t="s">
        <v>79</v>
      </c>
      <c r="AY258" s="239" t="s">
        <v>123</v>
      </c>
    </row>
    <row r="259" spans="2:65" s="1" customFormat="1" ht="16.5" customHeight="1">
      <c r="B259" s="40"/>
      <c r="C259" s="191" t="s">
        <v>555</v>
      </c>
      <c r="D259" s="191" t="s">
        <v>125</v>
      </c>
      <c r="E259" s="192" t="s">
        <v>556</v>
      </c>
      <c r="F259" s="193" t="s">
        <v>557</v>
      </c>
      <c r="G259" s="194" t="s">
        <v>160</v>
      </c>
      <c r="H259" s="195">
        <v>20.895</v>
      </c>
      <c r="I259" s="196"/>
      <c r="J259" s="197">
        <f>ROUND(I259*H259,2)</f>
        <v>0</v>
      </c>
      <c r="K259" s="193" t="s">
        <v>248</v>
      </c>
      <c r="L259" s="198"/>
      <c r="M259" s="199" t="s">
        <v>21</v>
      </c>
      <c r="N259" s="200" t="s">
        <v>42</v>
      </c>
      <c r="O259" s="41"/>
      <c r="P259" s="201">
        <f>O259*H259</f>
        <v>0</v>
      </c>
      <c r="Q259" s="201">
        <v>5.1499999999999997E-2</v>
      </c>
      <c r="R259" s="201">
        <f>Q259*H259</f>
        <v>1.0760924999999999</v>
      </c>
      <c r="S259" s="201">
        <v>0</v>
      </c>
      <c r="T259" s="202">
        <f>S259*H259</f>
        <v>0</v>
      </c>
      <c r="AR259" s="23" t="s">
        <v>128</v>
      </c>
      <c r="AT259" s="23" t="s">
        <v>125</v>
      </c>
      <c r="AU259" s="23" t="s">
        <v>81</v>
      </c>
      <c r="AY259" s="23" t="s">
        <v>123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3" t="s">
        <v>79</v>
      </c>
      <c r="BK259" s="203">
        <f>ROUND(I259*H259,2)</f>
        <v>0</v>
      </c>
      <c r="BL259" s="23" t="s">
        <v>129</v>
      </c>
      <c r="BM259" s="23" t="s">
        <v>558</v>
      </c>
    </row>
    <row r="260" spans="2:65" s="11" customFormat="1" ht="13.5">
      <c r="B260" s="218"/>
      <c r="C260" s="219"/>
      <c r="D260" s="220" t="s">
        <v>250</v>
      </c>
      <c r="E260" s="221" t="s">
        <v>21</v>
      </c>
      <c r="F260" s="222" t="s">
        <v>468</v>
      </c>
      <c r="G260" s="219"/>
      <c r="H260" s="221" t="s">
        <v>21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250</v>
      </c>
      <c r="AU260" s="228" t="s">
        <v>81</v>
      </c>
      <c r="AV260" s="11" t="s">
        <v>79</v>
      </c>
      <c r="AW260" s="11" t="s">
        <v>35</v>
      </c>
      <c r="AX260" s="11" t="s">
        <v>71</v>
      </c>
      <c r="AY260" s="228" t="s">
        <v>123</v>
      </c>
    </row>
    <row r="261" spans="2:65" s="12" customFormat="1" ht="13.5">
      <c r="B261" s="229"/>
      <c r="C261" s="230"/>
      <c r="D261" s="220" t="s">
        <v>250</v>
      </c>
      <c r="E261" s="231" t="s">
        <v>215</v>
      </c>
      <c r="F261" s="232" t="s">
        <v>559</v>
      </c>
      <c r="G261" s="230"/>
      <c r="H261" s="233">
        <v>19.899999999999999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AT261" s="239" t="s">
        <v>250</v>
      </c>
      <c r="AU261" s="239" t="s">
        <v>81</v>
      </c>
      <c r="AV261" s="12" t="s">
        <v>81</v>
      </c>
      <c r="AW261" s="12" t="s">
        <v>35</v>
      </c>
      <c r="AX261" s="12" t="s">
        <v>79</v>
      </c>
      <c r="AY261" s="239" t="s">
        <v>123</v>
      </c>
    </row>
    <row r="262" spans="2:65" s="12" customFormat="1" ht="13.5">
      <c r="B262" s="229"/>
      <c r="C262" s="230"/>
      <c r="D262" s="220" t="s">
        <v>250</v>
      </c>
      <c r="E262" s="230"/>
      <c r="F262" s="232" t="s">
        <v>560</v>
      </c>
      <c r="G262" s="230"/>
      <c r="H262" s="233">
        <v>20.895</v>
      </c>
      <c r="I262" s="234"/>
      <c r="J262" s="230"/>
      <c r="K262" s="230"/>
      <c r="L262" s="235"/>
      <c r="M262" s="236"/>
      <c r="N262" s="237"/>
      <c r="O262" s="237"/>
      <c r="P262" s="237"/>
      <c r="Q262" s="237"/>
      <c r="R262" s="237"/>
      <c r="S262" s="237"/>
      <c r="T262" s="238"/>
      <c r="AT262" s="239" t="s">
        <v>250</v>
      </c>
      <c r="AU262" s="239" t="s">
        <v>81</v>
      </c>
      <c r="AV262" s="12" t="s">
        <v>81</v>
      </c>
      <c r="AW262" s="12" t="s">
        <v>6</v>
      </c>
      <c r="AX262" s="12" t="s">
        <v>79</v>
      </c>
      <c r="AY262" s="239" t="s">
        <v>123</v>
      </c>
    </row>
    <row r="263" spans="2:65" s="1" customFormat="1" ht="16.5" customHeight="1">
      <c r="B263" s="40"/>
      <c r="C263" s="191" t="s">
        <v>561</v>
      </c>
      <c r="D263" s="191" t="s">
        <v>125</v>
      </c>
      <c r="E263" s="192" t="s">
        <v>562</v>
      </c>
      <c r="F263" s="193" t="s">
        <v>563</v>
      </c>
      <c r="G263" s="194" t="s">
        <v>127</v>
      </c>
      <c r="H263" s="195">
        <v>2</v>
      </c>
      <c r="I263" s="196"/>
      <c r="J263" s="197">
        <f>ROUND(I263*H263,2)</f>
        <v>0</v>
      </c>
      <c r="K263" s="193" t="s">
        <v>21</v>
      </c>
      <c r="L263" s="198"/>
      <c r="M263" s="199" t="s">
        <v>21</v>
      </c>
      <c r="N263" s="200" t="s">
        <v>42</v>
      </c>
      <c r="O263" s="41"/>
      <c r="P263" s="201">
        <f>O263*H263</f>
        <v>0</v>
      </c>
      <c r="Q263" s="201">
        <v>0</v>
      </c>
      <c r="R263" s="201">
        <f>Q263*H263</f>
        <v>0</v>
      </c>
      <c r="S263" s="201">
        <v>0</v>
      </c>
      <c r="T263" s="202">
        <f>S263*H263</f>
        <v>0</v>
      </c>
      <c r="AR263" s="23" t="s">
        <v>128</v>
      </c>
      <c r="AT263" s="23" t="s">
        <v>125</v>
      </c>
      <c r="AU263" s="23" t="s">
        <v>81</v>
      </c>
      <c r="AY263" s="23" t="s">
        <v>123</v>
      </c>
      <c r="BE263" s="203">
        <f>IF(N263="základní",J263,0)</f>
        <v>0</v>
      </c>
      <c r="BF263" s="203">
        <f>IF(N263="snížená",J263,0)</f>
        <v>0</v>
      </c>
      <c r="BG263" s="203">
        <f>IF(N263="zákl. přenesená",J263,0)</f>
        <v>0</v>
      </c>
      <c r="BH263" s="203">
        <f>IF(N263="sníž. přenesená",J263,0)</f>
        <v>0</v>
      </c>
      <c r="BI263" s="203">
        <f>IF(N263="nulová",J263,0)</f>
        <v>0</v>
      </c>
      <c r="BJ263" s="23" t="s">
        <v>79</v>
      </c>
      <c r="BK263" s="203">
        <f>ROUND(I263*H263,2)</f>
        <v>0</v>
      </c>
      <c r="BL263" s="23" t="s">
        <v>129</v>
      </c>
      <c r="BM263" s="23" t="s">
        <v>564</v>
      </c>
    </row>
    <row r="264" spans="2:65" s="10" customFormat="1" ht="29.85" customHeight="1">
      <c r="B264" s="175"/>
      <c r="C264" s="176"/>
      <c r="D264" s="177" t="s">
        <v>70</v>
      </c>
      <c r="E264" s="189" t="s">
        <v>565</v>
      </c>
      <c r="F264" s="189" t="s">
        <v>566</v>
      </c>
      <c r="G264" s="176"/>
      <c r="H264" s="176"/>
      <c r="I264" s="179"/>
      <c r="J264" s="190">
        <f>BK264</f>
        <v>0</v>
      </c>
      <c r="K264" s="176"/>
      <c r="L264" s="181"/>
      <c r="M264" s="182"/>
      <c r="N264" s="183"/>
      <c r="O264" s="183"/>
      <c r="P264" s="184">
        <f>SUM(P265:P272)</f>
        <v>0</v>
      </c>
      <c r="Q264" s="183"/>
      <c r="R264" s="184">
        <f>SUM(R265:R272)</f>
        <v>0</v>
      </c>
      <c r="S264" s="183"/>
      <c r="T264" s="185">
        <f>SUM(T265:T272)</f>
        <v>0</v>
      </c>
      <c r="AR264" s="186" t="s">
        <v>79</v>
      </c>
      <c r="AT264" s="187" t="s">
        <v>70</v>
      </c>
      <c r="AU264" s="187" t="s">
        <v>79</v>
      </c>
      <c r="AY264" s="186" t="s">
        <v>123</v>
      </c>
      <c r="BK264" s="188">
        <f>SUM(BK265:BK272)</f>
        <v>0</v>
      </c>
    </row>
    <row r="265" spans="2:65" s="1" customFormat="1" ht="25.5" customHeight="1">
      <c r="B265" s="40"/>
      <c r="C265" s="209" t="s">
        <v>567</v>
      </c>
      <c r="D265" s="209" t="s">
        <v>244</v>
      </c>
      <c r="E265" s="210" t="s">
        <v>568</v>
      </c>
      <c r="F265" s="211" t="s">
        <v>569</v>
      </c>
      <c r="G265" s="212" t="s">
        <v>324</v>
      </c>
      <c r="H265" s="213">
        <v>230.06200000000001</v>
      </c>
      <c r="I265" s="214"/>
      <c r="J265" s="215">
        <f>ROUND(I265*H265,2)</f>
        <v>0</v>
      </c>
      <c r="K265" s="211" t="s">
        <v>248</v>
      </c>
      <c r="L265" s="60"/>
      <c r="M265" s="216" t="s">
        <v>21</v>
      </c>
      <c r="N265" s="217" t="s">
        <v>42</v>
      </c>
      <c r="O265" s="41"/>
      <c r="P265" s="201">
        <f>O265*H265</f>
        <v>0</v>
      </c>
      <c r="Q265" s="201">
        <v>0</v>
      </c>
      <c r="R265" s="201">
        <f>Q265*H265</f>
        <v>0</v>
      </c>
      <c r="S265" s="201">
        <v>0</v>
      </c>
      <c r="T265" s="202">
        <f>S265*H265</f>
        <v>0</v>
      </c>
      <c r="AR265" s="23" t="s">
        <v>129</v>
      </c>
      <c r="AT265" s="23" t="s">
        <v>244</v>
      </c>
      <c r="AU265" s="23" t="s">
        <v>81</v>
      </c>
      <c r="AY265" s="23" t="s">
        <v>123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3" t="s">
        <v>79</v>
      </c>
      <c r="BK265" s="203">
        <f>ROUND(I265*H265,2)</f>
        <v>0</v>
      </c>
      <c r="BL265" s="23" t="s">
        <v>129</v>
      </c>
      <c r="BM265" s="23" t="s">
        <v>570</v>
      </c>
    </row>
    <row r="266" spans="2:65" s="1" customFormat="1" ht="25.5" customHeight="1">
      <c r="B266" s="40"/>
      <c r="C266" s="209" t="s">
        <v>571</v>
      </c>
      <c r="D266" s="209" t="s">
        <v>244</v>
      </c>
      <c r="E266" s="210" t="s">
        <v>572</v>
      </c>
      <c r="F266" s="211" t="s">
        <v>573</v>
      </c>
      <c r="G266" s="212" t="s">
        <v>324</v>
      </c>
      <c r="H266" s="213">
        <v>230.06200000000001</v>
      </c>
      <c r="I266" s="214"/>
      <c r="J266" s="215">
        <f>ROUND(I266*H266,2)</f>
        <v>0</v>
      </c>
      <c r="K266" s="211" t="s">
        <v>248</v>
      </c>
      <c r="L266" s="60"/>
      <c r="M266" s="216" t="s">
        <v>21</v>
      </c>
      <c r="N266" s="217" t="s">
        <v>42</v>
      </c>
      <c r="O266" s="41"/>
      <c r="P266" s="201">
        <f>O266*H266</f>
        <v>0</v>
      </c>
      <c r="Q266" s="201">
        <v>0</v>
      </c>
      <c r="R266" s="201">
        <f>Q266*H266</f>
        <v>0</v>
      </c>
      <c r="S266" s="201">
        <v>0</v>
      </c>
      <c r="T266" s="202">
        <f>S266*H266</f>
        <v>0</v>
      </c>
      <c r="AR266" s="23" t="s">
        <v>129</v>
      </c>
      <c r="AT266" s="23" t="s">
        <v>244</v>
      </c>
      <c r="AU266" s="23" t="s">
        <v>81</v>
      </c>
      <c r="AY266" s="23" t="s">
        <v>123</v>
      </c>
      <c r="BE266" s="203">
        <f>IF(N266="základní",J266,0)</f>
        <v>0</v>
      </c>
      <c r="BF266" s="203">
        <f>IF(N266="snížená",J266,0)</f>
        <v>0</v>
      </c>
      <c r="BG266" s="203">
        <f>IF(N266="zákl. přenesená",J266,0)</f>
        <v>0</v>
      </c>
      <c r="BH266" s="203">
        <f>IF(N266="sníž. přenesená",J266,0)</f>
        <v>0</v>
      </c>
      <c r="BI266" s="203">
        <f>IF(N266="nulová",J266,0)</f>
        <v>0</v>
      </c>
      <c r="BJ266" s="23" t="s">
        <v>79</v>
      </c>
      <c r="BK266" s="203">
        <f>ROUND(I266*H266,2)</f>
        <v>0</v>
      </c>
      <c r="BL266" s="23" t="s">
        <v>129</v>
      </c>
      <c r="BM266" s="23" t="s">
        <v>574</v>
      </c>
    </row>
    <row r="267" spans="2:65" s="1" customFormat="1" ht="25.5" customHeight="1">
      <c r="B267" s="40"/>
      <c r="C267" s="209" t="s">
        <v>575</v>
      </c>
      <c r="D267" s="209" t="s">
        <v>244</v>
      </c>
      <c r="E267" s="210" t="s">
        <v>576</v>
      </c>
      <c r="F267" s="211" t="s">
        <v>577</v>
      </c>
      <c r="G267" s="212" t="s">
        <v>324</v>
      </c>
      <c r="H267" s="213">
        <v>5521.4880000000003</v>
      </c>
      <c r="I267" s="214"/>
      <c r="J267" s="215">
        <f>ROUND(I267*H267,2)</f>
        <v>0</v>
      </c>
      <c r="K267" s="211" t="s">
        <v>248</v>
      </c>
      <c r="L267" s="60"/>
      <c r="M267" s="216" t="s">
        <v>21</v>
      </c>
      <c r="N267" s="217" t="s">
        <v>42</v>
      </c>
      <c r="O267" s="41"/>
      <c r="P267" s="201">
        <f>O267*H267</f>
        <v>0</v>
      </c>
      <c r="Q267" s="201">
        <v>0</v>
      </c>
      <c r="R267" s="201">
        <f>Q267*H267</f>
        <v>0</v>
      </c>
      <c r="S267" s="201">
        <v>0</v>
      </c>
      <c r="T267" s="202">
        <f>S267*H267</f>
        <v>0</v>
      </c>
      <c r="AR267" s="23" t="s">
        <v>129</v>
      </c>
      <c r="AT267" s="23" t="s">
        <v>244</v>
      </c>
      <c r="AU267" s="23" t="s">
        <v>81</v>
      </c>
      <c r="AY267" s="23" t="s">
        <v>123</v>
      </c>
      <c r="BE267" s="203">
        <f>IF(N267="základní",J267,0)</f>
        <v>0</v>
      </c>
      <c r="BF267" s="203">
        <f>IF(N267="snížená",J267,0)</f>
        <v>0</v>
      </c>
      <c r="BG267" s="203">
        <f>IF(N267="zákl. přenesená",J267,0)</f>
        <v>0</v>
      </c>
      <c r="BH267" s="203">
        <f>IF(N267="sníž. přenesená",J267,0)</f>
        <v>0</v>
      </c>
      <c r="BI267" s="203">
        <f>IF(N267="nulová",J267,0)</f>
        <v>0</v>
      </c>
      <c r="BJ267" s="23" t="s">
        <v>79</v>
      </c>
      <c r="BK267" s="203">
        <f>ROUND(I267*H267,2)</f>
        <v>0</v>
      </c>
      <c r="BL267" s="23" t="s">
        <v>129</v>
      </c>
      <c r="BM267" s="23" t="s">
        <v>578</v>
      </c>
    </row>
    <row r="268" spans="2:65" s="12" customFormat="1" ht="13.5">
      <c r="B268" s="229"/>
      <c r="C268" s="230"/>
      <c r="D268" s="220" t="s">
        <v>250</v>
      </c>
      <c r="E268" s="230"/>
      <c r="F268" s="232" t="s">
        <v>579</v>
      </c>
      <c r="G268" s="230"/>
      <c r="H268" s="233">
        <v>5521.4880000000003</v>
      </c>
      <c r="I268" s="234"/>
      <c r="J268" s="230"/>
      <c r="K268" s="230"/>
      <c r="L268" s="235"/>
      <c r="M268" s="236"/>
      <c r="N268" s="237"/>
      <c r="O268" s="237"/>
      <c r="P268" s="237"/>
      <c r="Q268" s="237"/>
      <c r="R268" s="237"/>
      <c r="S268" s="237"/>
      <c r="T268" s="238"/>
      <c r="AT268" s="239" t="s">
        <v>250</v>
      </c>
      <c r="AU268" s="239" t="s">
        <v>81</v>
      </c>
      <c r="AV268" s="12" t="s">
        <v>81</v>
      </c>
      <c r="AW268" s="12" t="s">
        <v>6</v>
      </c>
      <c r="AX268" s="12" t="s">
        <v>79</v>
      </c>
      <c r="AY268" s="239" t="s">
        <v>123</v>
      </c>
    </row>
    <row r="269" spans="2:65" s="1" customFormat="1" ht="25.5" customHeight="1">
      <c r="B269" s="40"/>
      <c r="C269" s="209" t="s">
        <v>580</v>
      </c>
      <c r="D269" s="209" t="s">
        <v>244</v>
      </c>
      <c r="E269" s="210" t="s">
        <v>581</v>
      </c>
      <c r="F269" s="211" t="s">
        <v>582</v>
      </c>
      <c r="G269" s="212" t="s">
        <v>324</v>
      </c>
      <c r="H269" s="213">
        <v>97.792000000000002</v>
      </c>
      <c r="I269" s="214"/>
      <c r="J269" s="215">
        <f>ROUND(I269*H269,2)</f>
        <v>0</v>
      </c>
      <c r="K269" s="211" t="s">
        <v>248</v>
      </c>
      <c r="L269" s="60"/>
      <c r="M269" s="216" t="s">
        <v>21</v>
      </c>
      <c r="N269" s="217" t="s">
        <v>42</v>
      </c>
      <c r="O269" s="41"/>
      <c r="P269" s="201">
        <f>O269*H269</f>
        <v>0</v>
      </c>
      <c r="Q269" s="201">
        <v>0</v>
      </c>
      <c r="R269" s="201">
        <f>Q269*H269</f>
        <v>0</v>
      </c>
      <c r="S269" s="201">
        <v>0</v>
      </c>
      <c r="T269" s="202">
        <f>S269*H269</f>
        <v>0</v>
      </c>
      <c r="AR269" s="23" t="s">
        <v>129</v>
      </c>
      <c r="AT269" s="23" t="s">
        <v>244</v>
      </c>
      <c r="AU269" s="23" t="s">
        <v>81</v>
      </c>
      <c r="AY269" s="23" t="s">
        <v>123</v>
      </c>
      <c r="BE269" s="203">
        <f>IF(N269="základní",J269,0)</f>
        <v>0</v>
      </c>
      <c r="BF269" s="203">
        <f>IF(N269="snížená",J269,0)</f>
        <v>0</v>
      </c>
      <c r="BG269" s="203">
        <f>IF(N269="zákl. přenesená",J269,0)</f>
        <v>0</v>
      </c>
      <c r="BH269" s="203">
        <f>IF(N269="sníž. přenesená",J269,0)</f>
        <v>0</v>
      </c>
      <c r="BI269" s="203">
        <f>IF(N269="nulová",J269,0)</f>
        <v>0</v>
      </c>
      <c r="BJ269" s="23" t="s">
        <v>79</v>
      </c>
      <c r="BK269" s="203">
        <f>ROUND(I269*H269,2)</f>
        <v>0</v>
      </c>
      <c r="BL269" s="23" t="s">
        <v>129</v>
      </c>
      <c r="BM269" s="23" t="s">
        <v>583</v>
      </c>
    </row>
    <row r="270" spans="2:65" s="12" customFormat="1" ht="13.5">
      <c r="B270" s="229"/>
      <c r="C270" s="230"/>
      <c r="D270" s="220" t="s">
        <v>250</v>
      </c>
      <c r="E270" s="231" t="s">
        <v>21</v>
      </c>
      <c r="F270" s="232" t="s">
        <v>584</v>
      </c>
      <c r="G270" s="230"/>
      <c r="H270" s="233">
        <v>97.792000000000002</v>
      </c>
      <c r="I270" s="234"/>
      <c r="J270" s="230"/>
      <c r="K270" s="230"/>
      <c r="L270" s="235"/>
      <c r="M270" s="236"/>
      <c r="N270" s="237"/>
      <c r="O270" s="237"/>
      <c r="P270" s="237"/>
      <c r="Q270" s="237"/>
      <c r="R270" s="237"/>
      <c r="S270" s="237"/>
      <c r="T270" s="238"/>
      <c r="AT270" s="239" t="s">
        <v>250</v>
      </c>
      <c r="AU270" s="239" t="s">
        <v>81</v>
      </c>
      <c r="AV270" s="12" t="s">
        <v>81</v>
      </c>
      <c r="AW270" s="12" t="s">
        <v>35</v>
      </c>
      <c r="AX270" s="12" t="s">
        <v>79</v>
      </c>
      <c r="AY270" s="239" t="s">
        <v>123</v>
      </c>
    </row>
    <row r="271" spans="2:65" s="1" customFormat="1" ht="25.5" customHeight="1">
      <c r="B271" s="40"/>
      <c r="C271" s="209" t="s">
        <v>585</v>
      </c>
      <c r="D271" s="209" t="s">
        <v>244</v>
      </c>
      <c r="E271" s="210" t="s">
        <v>586</v>
      </c>
      <c r="F271" s="211" t="s">
        <v>587</v>
      </c>
      <c r="G271" s="212" t="s">
        <v>324</v>
      </c>
      <c r="H271" s="213">
        <v>132.27000000000001</v>
      </c>
      <c r="I271" s="214"/>
      <c r="J271" s="215">
        <f>ROUND(I271*H271,2)</f>
        <v>0</v>
      </c>
      <c r="K271" s="211" t="s">
        <v>21</v>
      </c>
      <c r="L271" s="60"/>
      <c r="M271" s="216" t="s">
        <v>21</v>
      </c>
      <c r="N271" s="217" t="s">
        <v>42</v>
      </c>
      <c r="O271" s="41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AR271" s="23" t="s">
        <v>129</v>
      </c>
      <c r="AT271" s="23" t="s">
        <v>244</v>
      </c>
      <c r="AU271" s="23" t="s">
        <v>81</v>
      </c>
      <c r="AY271" s="23" t="s">
        <v>123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23" t="s">
        <v>79</v>
      </c>
      <c r="BK271" s="203">
        <f>ROUND(I271*H271,2)</f>
        <v>0</v>
      </c>
      <c r="BL271" s="23" t="s">
        <v>129</v>
      </c>
      <c r="BM271" s="23" t="s">
        <v>588</v>
      </c>
    </row>
    <row r="272" spans="2:65" s="12" customFormat="1" ht="13.5">
      <c r="B272" s="229"/>
      <c r="C272" s="230"/>
      <c r="D272" s="220" t="s">
        <v>250</v>
      </c>
      <c r="E272" s="231" t="s">
        <v>21</v>
      </c>
      <c r="F272" s="232" t="s">
        <v>589</v>
      </c>
      <c r="G272" s="230"/>
      <c r="H272" s="233">
        <v>132.27000000000001</v>
      </c>
      <c r="I272" s="234"/>
      <c r="J272" s="230"/>
      <c r="K272" s="230"/>
      <c r="L272" s="235"/>
      <c r="M272" s="236"/>
      <c r="N272" s="237"/>
      <c r="O272" s="237"/>
      <c r="P272" s="237"/>
      <c r="Q272" s="237"/>
      <c r="R272" s="237"/>
      <c r="S272" s="237"/>
      <c r="T272" s="238"/>
      <c r="AT272" s="239" t="s">
        <v>250</v>
      </c>
      <c r="AU272" s="239" t="s">
        <v>81</v>
      </c>
      <c r="AV272" s="12" t="s">
        <v>81</v>
      </c>
      <c r="AW272" s="12" t="s">
        <v>35</v>
      </c>
      <c r="AX272" s="12" t="s">
        <v>79</v>
      </c>
      <c r="AY272" s="239" t="s">
        <v>123</v>
      </c>
    </row>
    <row r="273" spans="2:65" s="10" customFormat="1" ht="29.85" customHeight="1">
      <c r="B273" s="175"/>
      <c r="C273" s="176"/>
      <c r="D273" s="177" t="s">
        <v>70</v>
      </c>
      <c r="E273" s="189" t="s">
        <v>590</v>
      </c>
      <c r="F273" s="189" t="s">
        <v>591</v>
      </c>
      <c r="G273" s="176"/>
      <c r="H273" s="176"/>
      <c r="I273" s="179"/>
      <c r="J273" s="190">
        <f>BK273</f>
        <v>0</v>
      </c>
      <c r="K273" s="176"/>
      <c r="L273" s="181"/>
      <c r="M273" s="182"/>
      <c r="N273" s="183"/>
      <c r="O273" s="183"/>
      <c r="P273" s="184">
        <f>P274</f>
        <v>0</v>
      </c>
      <c r="Q273" s="183"/>
      <c r="R273" s="184">
        <f>R274</f>
        <v>0</v>
      </c>
      <c r="S273" s="183"/>
      <c r="T273" s="185">
        <f>T274</f>
        <v>0</v>
      </c>
      <c r="AR273" s="186" t="s">
        <v>79</v>
      </c>
      <c r="AT273" s="187" t="s">
        <v>70</v>
      </c>
      <c r="AU273" s="187" t="s">
        <v>79</v>
      </c>
      <c r="AY273" s="186" t="s">
        <v>123</v>
      </c>
      <c r="BK273" s="188">
        <f>BK274</f>
        <v>0</v>
      </c>
    </row>
    <row r="274" spans="2:65" s="1" customFormat="1" ht="25.5" customHeight="1">
      <c r="B274" s="40"/>
      <c r="C274" s="209" t="s">
        <v>592</v>
      </c>
      <c r="D274" s="209" t="s">
        <v>244</v>
      </c>
      <c r="E274" s="210" t="s">
        <v>593</v>
      </c>
      <c r="F274" s="211" t="s">
        <v>594</v>
      </c>
      <c r="G274" s="212" t="s">
        <v>324</v>
      </c>
      <c r="H274" s="213">
        <v>99.97</v>
      </c>
      <c r="I274" s="214"/>
      <c r="J274" s="215">
        <f>ROUND(I274*H274,2)</f>
        <v>0</v>
      </c>
      <c r="K274" s="211" t="s">
        <v>248</v>
      </c>
      <c r="L274" s="60"/>
      <c r="M274" s="216" t="s">
        <v>21</v>
      </c>
      <c r="N274" s="217" t="s">
        <v>42</v>
      </c>
      <c r="O274" s="41"/>
      <c r="P274" s="201">
        <f>O274*H274</f>
        <v>0</v>
      </c>
      <c r="Q274" s="201">
        <v>0</v>
      </c>
      <c r="R274" s="201">
        <f>Q274*H274</f>
        <v>0</v>
      </c>
      <c r="S274" s="201">
        <v>0</v>
      </c>
      <c r="T274" s="202">
        <f>S274*H274</f>
        <v>0</v>
      </c>
      <c r="AR274" s="23" t="s">
        <v>129</v>
      </c>
      <c r="AT274" s="23" t="s">
        <v>244</v>
      </c>
      <c r="AU274" s="23" t="s">
        <v>81</v>
      </c>
      <c r="AY274" s="23" t="s">
        <v>123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3" t="s">
        <v>79</v>
      </c>
      <c r="BK274" s="203">
        <f>ROUND(I274*H274,2)</f>
        <v>0</v>
      </c>
      <c r="BL274" s="23" t="s">
        <v>129</v>
      </c>
      <c r="BM274" s="23" t="s">
        <v>595</v>
      </c>
    </row>
    <row r="275" spans="2:65" s="10" customFormat="1" ht="37.35" customHeight="1">
      <c r="B275" s="175"/>
      <c r="C275" s="176"/>
      <c r="D275" s="177" t="s">
        <v>70</v>
      </c>
      <c r="E275" s="178" t="s">
        <v>125</v>
      </c>
      <c r="F275" s="178" t="s">
        <v>596</v>
      </c>
      <c r="G275" s="176"/>
      <c r="H275" s="176"/>
      <c r="I275" s="179"/>
      <c r="J275" s="180">
        <f>BK275</f>
        <v>0</v>
      </c>
      <c r="K275" s="176"/>
      <c r="L275" s="181"/>
      <c r="M275" s="182"/>
      <c r="N275" s="183"/>
      <c r="O275" s="183"/>
      <c r="P275" s="184">
        <f>P276</f>
        <v>0</v>
      </c>
      <c r="Q275" s="183"/>
      <c r="R275" s="184">
        <f>R276</f>
        <v>0</v>
      </c>
      <c r="S275" s="183"/>
      <c r="T275" s="185">
        <f>T276</f>
        <v>0</v>
      </c>
      <c r="AR275" s="186" t="s">
        <v>133</v>
      </c>
      <c r="AT275" s="187" t="s">
        <v>70</v>
      </c>
      <c r="AU275" s="187" t="s">
        <v>71</v>
      </c>
      <c r="AY275" s="186" t="s">
        <v>123</v>
      </c>
      <c r="BK275" s="188">
        <f>BK276</f>
        <v>0</v>
      </c>
    </row>
    <row r="276" spans="2:65" s="10" customFormat="1" ht="19.899999999999999" customHeight="1">
      <c r="B276" s="175"/>
      <c r="C276" s="176"/>
      <c r="D276" s="177" t="s">
        <v>70</v>
      </c>
      <c r="E276" s="189" t="s">
        <v>597</v>
      </c>
      <c r="F276" s="189" t="s">
        <v>598</v>
      </c>
      <c r="G276" s="176"/>
      <c r="H276" s="176"/>
      <c r="I276" s="179"/>
      <c r="J276" s="190">
        <f>BK276</f>
        <v>0</v>
      </c>
      <c r="K276" s="176"/>
      <c r="L276" s="181"/>
      <c r="M276" s="182"/>
      <c r="N276" s="183"/>
      <c r="O276" s="183"/>
      <c r="P276" s="184">
        <f>SUM(P277:P279)</f>
        <v>0</v>
      </c>
      <c r="Q276" s="183"/>
      <c r="R276" s="184">
        <f>SUM(R277:R279)</f>
        <v>0</v>
      </c>
      <c r="S276" s="183"/>
      <c r="T276" s="185">
        <f>SUM(T277:T279)</f>
        <v>0</v>
      </c>
      <c r="AR276" s="186" t="s">
        <v>133</v>
      </c>
      <c r="AT276" s="187" t="s">
        <v>70</v>
      </c>
      <c r="AU276" s="187" t="s">
        <v>79</v>
      </c>
      <c r="AY276" s="186" t="s">
        <v>123</v>
      </c>
      <c r="BK276" s="188">
        <f>SUM(BK277:BK279)</f>
        <v>0</v>
      </c>
    </row>
    <row r="277" spans="2:65" s="1" customFormat="1" ht="51" customHeight="1">
      <c r="B277" s="40"/>
      <c r="C277" s="209" t="s">
        <v>599</v>
      </c>
      <c r="D277" s="209" t="s">
        <v>244</v>
      </c>
      <c r="E277" s="210" t="s">
        <v>600</v>
      </c>
      <c r="F277" s="211" t="s">
        <v>601</v>
      </c>
      <c r="G277" s="212" t="s">
        <v>202</v>
      </c>
      <c r="H277" s="213">
        <v>6</v>
      </c>
      <c r="I277" s="214"/>
      <c r="J277" s="215">
        <f>ROUND(I277*H277,2)</f>
        <v>0</v>
      </c>
      <c r="K277" s="211" t="s">
        <v>248</v>
      </c>
      <c r="L277" s="60"/>
      <c r="M277" s="216" t="s">
        <v>21</v>
      </c>
      <c r="N277" s="217" t="s">
        <v>42</v>
      </c>
      <c r="O277" s="41"/>
      <c r="P277" s="201">
        <f>O277*H277</f>
        <v>0</v>
      </c>
      <c r="Q277" s="201">
        <v>0</v>
      </c>
      <c r="R277" s="201">
        <f>Q277*H277</f>
        <v>0</v>
      </c>
      <c r="S277" s="201">
        <v>0</v>
      </c>
      <c r="T277" s="202">
        <f>S277*H277</f>
        <v>0</v>
      </c>
      <c r="AR277" s="23" t="s">
        <v>547</v>
      </c>
      <c r="AT277" s="23" t="s">
        <v>244</v>
      </c>
      <c r="AU277" s="23" t="s">
        <v>81</v>
      </c>
      <c r="AY277" s="23" t="s">
        <v>123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3" t="s">
        <v>79</v>
      </c>
      <c r="BK277" s="203">
        <f>ROUND(I277*H277,2)</f>
        <v>0</v>
      </c>
      <c r="BL277" s="23" t="s">
        <v>547</v>
      </c>
      <c r="BM277" s="23" t="s">
        <v>602</v>
      </c>
    </row>
    <row r="278" spans="2:65" s="11" customFormat="1" ht="13.5">
      <c r="B278" s="218"/>
      <c r="C278" s="219"/>
      <c r="D278" s="220" t="s">
        <v>250</v>
      </c>
      <c r="E278" s="221" t="s">
        <v>21</v>
      </c>
      <c r="F278" s="222" t="s">
        <v>603</v>
      </c>
      <c r="G278" s="219"/>
      <c r="H278" s="221" t="s">
        <v>21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250</v>
      </c>
      <c r="AU278" s="228" t="s">
        <v>81</v>
      </c>
      <c r="AV278" s="11" t="s">
        <v>79</v>
      </c>
      <c r="AW278" s="11" t="s">
        <v>35</v>
      </c>
      <c r="AX278" s="11" t="s">
        <v>71</v>
      </c>
      <c r="AY278" s="228" t="s">
        <v>123</v>
      </c>
    </row>
    <row r="279" spans="2:65" s="12" customFormat="1" ht="13.5">
      <c r="B279" s="229"/>
      <c r="C279" s="230"/>
      <c r="D279" s="220" t="s">
        <v>250</v>
      </c>
      <c r="E279" s="231" t="s">
        <v>21</v>
      </c>
      <c r="F279" s="232" t="s">
        <v>604</v>
      </c>
      <c r="G279" s="230"/>
      <c r="H279" s="233">
        <v>6</v>
      </c>
      <c r="I279" s="234"/>
      <c r="J279" s="230"/>
      <c r="K279" s="230"/>
      <c r="L279" s="235"/>
      <c r="M279" s="251"/>
      <c r="N279" s="252"/>
      <c r="O279" s="252"/>
      <c r="P279" s="252"/>
      <c r="Q279" s="252"/>
      <c r="R279" s="252"/>
      <c r="S279" s="252"/>
      <c r="T279" s="253"/>
      <c r="AT279" s="239" t="s">
        <v>250</v>
      </c>
      <c r="AU279" s="239" t="s">
        <v>81</v>
      </c>
      <c r="AV279" s="12" t="s">
        <v>81</v>
      </c>
      <c r="AW279" s="12" t="s">
        <v>35</v>
      </c>
      <c r="AX279" s="12" t="s">
        <v>79</v>
      </c>
      <c r="AY279" s="239" t="s">
        <v>123</v>
      </c>
    </row>
    <row r="280" spans="2:65" s="1" customFormat="1" ht="6.95" customHeight="1">
      <c r="B280" s="55"/>
      <c r="C280" s="56"/>
      <c r="D280" s="56"/>
      <c r="E280" s="56"/>
      <c r="F280" s="56"/>
      <c r="G280" s="56"/>
      <c r="H280" s="56"/>
      <c r="I280" s="138"/>
      <c r="J280" s="56"/>
      <c r="K280" s="56"/>
      <c r="L280" s="60"/>
    </row>
  </sheetData>
  <sheetProtection algorithmName="SHA-512" hashValue="CcE2SiKULV7eCYcBwZC2wunNkGlaYwfoQpDZKG0ZZCsofIoOBrtWxUuopZsKGbh/N7s0eMwByksNOteOnP84XQ==" saltValue="y+5R8Oni980MUBP5YXUH0m02RT/RYYrOj7E1wdXt3In4IstuPs8hkYYw3xQWLcXIVeBTBP0V2nj+7kQ/1+e7Cw==" spinCount="100000" sheet="1" objects="1" scenarios="1" formatColumns="0" formatRows="0" autoFilter="0"/>
  <autoFilter ref="C85:K279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89"/>
  <sheetViews>
    <sheetView showGridLines="0" tabSelected="1" workbookViewId="0">
      <pane ySplit="1" topLeftCell="A164" activePane="bottomLeft" state="frozen"/>
      <selection pane="bottomLeft" activeCell="I179" sqref="I17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9" t="s">
        <v>92</v>
      </c>
      <c r="H1" s="37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87</v>
      </c>
      <c r="AZ2" s="208" t="s">
        <v>605</v>
      </c>
      <c r="BA2" s="208" t="s">
        <v>606</v>
      </c>
      <c r="BB2" s="208" t="s">
        <v>202</v>
      </c>
      <c r="BC2" s="208" t="s">
        <v>607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608</v>
      </c>
      <c r="BA3" s="208" t="s">
        <v>608</v>
      </c>
      <c r="BB3" s="208" t="s">
        <v>208</v>
      </c>
      <c r="BC3" s="208" t="s">
        <v>609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204</v>
      </c>
      <c r="BA4" s="208" t="s">
        <v>610</v>
      </c>
      <c r="BB4" s="208" t="s">
        <v>202</v>
      </c>
      <c r="BC4" s="208" t="s">
        <v>611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612</v>
      </c>
      <c r="BA5" s="208" t="s">
        <v>613</v>
      </c>
      <c r="BB5" s="208" t="s">
        <v>208</v>
      </c>
      <c r="BC5" s="208" t="s">
        <v>614</v>
      </c>
      <c r="BD5" s="208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  <c r="AZ6" s="208" t="s">
        <v>615</v>
      </c>
      <c r="BA6" s="208" t="s">
        <v>615</v>
      </c>
      <c r="BB6" s="208" t="s">
        <v>202</v>
      </c>
      <c r="BC6" s="208" t="s">
        <v>616</v>
      </c>
      <c r="BD6" s="208" t="s">
        <v>81</v>
      </c>
    </row>
    <row r="7" spans="1:70" ht="16.5" customHeight="1">
      <c r="B7" s="27"/>
      <c r="C7" s="28"/>
      <c r="D7" s="28"/>
      <c r="E7" s="371" t="str">
        <f>'Rekapitulace stavby'!K6</f>
        <v>Parkovací místa ul. Šeříková - p.p.č. 793/278, v k. ú. Výškovice u Ostravy</v>
      </c>
      <c r="F7" s="372"/>
      <c r="G7" s="372"/>
      <c r="H7" s="372"/>
      <c r="I7" s="116"/>
      <c r="J7" s="28"/>
      <c r="K7" s="30"/>
      <c r="AZ7" s="208" t="s">
        <v>617</v>
      </c>
      <c r="BA7" s="208" t="s">
        <v>617</v>
      </c>
      <c r="BB7" s="208" t="s">
        <v>202</v>
      </c>
      <c r="BC7" s="208" t="s">
        <v>618</v>
      </c>
      <c r="BD7" s="208" t="s">
        <v>81</v>
      </c>
    </row>
    <row r="8" spans="1:70" s="1" customFormat="1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  <c r="AZ8" s="208" t="s">
        <v>619</v>
      </c>
      <c r="BA8" s="208" t="s">
        <v>619</v>
      </c>
      <c r="BB8" s="208" t="s">
        <v>213</v>
      </c>
      <c r="BC8" s="208" t="s">
        <v>620</v>
      </c>
      <c r="BD8" s="208" t="s">
        <v>81</v>
      </c>
    </row>
    <row r="9" spans="1:70" s="1" customFormat="1" ht="36.950000000000003" customHeight="1">
      <c r="B9" s="40"/>
      <c r="C9" s="41"/>
      <c r="D9" s="41"/>
      <c r="E9" s="373" t="s">
        <v>621</v>
      </c>
      <c r="F9" s="374"/>
      <c r="G9" s="374"/>
      <c r="H9" s="374"/>
      <c r="I9" s="117"/>
      <c r="J9" s="41"/>
      <c r="K9" s="44"/>
      <c r="AZ9" s="208" t="s">
        <v>222</v>
      </c>
      <c r="BA9" s="208" t="s">
        <v>222</v>
      </c>
      <c r="BB9" s="208" t="s">
        <v>213</v>
      </c>
      <c r="BC9" s="208" t="s">
        <v>10</v>
      </c>
      <c r="BD9" s="208" t="s">
        <v>81</v>
      </c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  <c r="AZ10" s="208" t="s">
        <v>232</v>
      </c>
      <c r="BA10" s="208" t="s">
        <v>232</v>
      </c>
      <c r="BB10" s="208" t="s">
        <v>208</v>
      </c>
      <c r="BC10" s="208" t="s">
        <v>622</v>
      </c>
      <c r="BD10" s="208" t="s">
        <v>81</v>
      </c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  <c r="AZ11" s="208" t="s">
        <v>220</v>
      </c>
      <c r="BA11" s="208" t="s">
        <v>220</v>
      </c>
      <c r="BB11" s="208" t="s">
        <v>202</v>
      </c>
      <c r="BC11" s="208" t="s">
        <v>623</v>
      </c>
      <c r="BD11" s="208" t="s">
        <v>81</v>
      </c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ROUND(J84,2)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ROUND(SUM(BE84:BE188), 2)</f>
        <v>0</v>
      </c>
      <c r="G30" s="41"/>
      <c r="H30" s="41"/>
      <c r="I30" s="130">
        <v>0.21</v>
      </c>
      <c r="J30" s="129">
        <f>ROUND(ROUND((SUM(BE84:BE188)),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ROUND(SUM(BF84:BF188), 2)</f>
        <v>0</v>
      </c>
      <c r="G31" s="41"/>
      <c r="H31" s="41"/>
      <c r="I31" s="130">
        <v>0.15</v>
      </c>
      <c r="J31" s="129">
        <f>ROUND(ROUND((SUM(BF84:BF188)),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ROUND(SUM(BG84:BG188),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ROUND(SUM(BH84:BH188),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ROUND(SUM(BI84:BI188),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Parkovací místa ul. Šeříková - p.p.č. 793/278, v k. ú. Výškovice u Ostravy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002 - SO 301 DEŠŤOVÁ KANALIZACE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Ostrava, ul. Šeříková </v>
      </c>
      <c r="G49" s="41"/>
      <c r="H49" s="41"/>
      <c r="I49" s="118" t="s">
        <v>25</v>
      </c>
      <c r="J49" s="119" t="str">
        <f>IF(J12="","",J12)</f>
        <v>26. 2. 2018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J84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104</v>
      </c>
      <c r="E57" s="151"/>
      <c r="F57" s="151"/>
      <c r="G57" s="151"/>
      <c r="H57" s="151"/>
      <c r="I57" s="152"/>
      <c r="J57" s="153">
        <f>J85</f>
        <v>0</v>
      </c>
      <c r="K57" s="154"/>
    </row>
    <row r="58" spans="2:47" s="8" customFormat="1" ht="19.899999999999999" customHeight="1">
      <c r="B58" s="155"/>
      <c r="C58" s="156"/>
      <c r="D58" s="157" t="s">
        <v>234</v>
      </c>
      <c r="E58" s="158"/>
      <c r="F58" s="158"/>
      <c r="G58" s="158"/>
      <c r="H58" s="158"/>
      <c r="I58" s="159"/>
      <c r="J58" s="160">
        <f>J86</f>
        <v>0</v>
      </c>
      <c r="K58" s="161"/>
    </row>
    <row r="59" spans="2:47" s="8" customFormat="1" ht="19.899999999999999" customHeight="1">
      <c r="B59" s="155"/>
      <c r="C59" s="156"/>
      <c r="D59" s="157" t="s">
        <v>235</v>
      </c>
      <c r="E59" s="158"/>
      <c r="F59" s="158"/>
      <c r="G59" s="158"/>
      <c r="H59" s="158"/>
      <c r="I59" s="159"/>
      <c r="J59" s="160">
        <f>J145</f>
        <v>0</v>
      </c>
      <c r="K59" s="161"/>
    </row>
    <row r="60" spans="2:47" s="8" customFormat="1" ht="19.899999999999999" customHeight="1">
      <c r="B60" s="155"/>
      <c r="C60" s="156"/>
      <c r="D60" s="157" t="s">
        <v>624</v>
      </c>
      <c r="E60" s="158"/>
      <c r="F60" s="158"/>
      <c r="G60" s="158"/>
      <c r="H60" s="158"/>
      <c r="I60" s="159"/>
      <c r="J60" s="160">
        <f>J157</f>
        <v>0</v>
      </c>
      <c r="K60" s="161"/>
    </row>
    <row r="61" spans="2:47" s="8" customFormat="1" ht="19.899999999999999" customHeight="1">
      <c r="B61" s="155"/>
      <c r="C61" s="156"/>
      <c r="D61" s="157" t="s">
        <v>236</v>
      </c>
      <c r="E61" s="158"/>
      <c r="F61" s="158"/>
      <c r="G61" s="158"/>
      <c r="H61" s="158"/>
      <c r="I61" s="159"/>
      <c r="J61" s="160">
        <f>J161</f>
        <v>0</v>
      </c>
      <c r="K61" s="161"/>
    </row>
    <row r="62" spans="2:47" s="8" customFormat="1" ht="19.899999999999999" customHeight="1">
      <c r="B62" s="155"/>
      <c r="C62" s="156"/>
      <c r="D62" s="157" t="s">
        <v>625</v>
      </c>
      <c r="E62" s="158"/>
      <c r="F62" s="158"/>
      <c r="G62" s="158"/>
      <c r="H62" s="158"/>
      <c r="I62" s="159"/>
      <c r="J62" s="160">
        <f>J165</f>
        <v>0</v>
      </c>
      <c r="K62" s="161"/>
    </row>
    <row r="63" spans="2:47" s="8" customFormat="1" ht="19.899999999999999" customHeight="1">
      <c r="B63" s="155"/>
      <c r="C63" s="156"/>
      <c r="D63" s="157" t="s">
        <v>238</v>
      </c>
      <c r="E63" s="158"/>
      <c r="F63" s="158"/>
      <c r="G63" s="158"/>
      <c r="H63" s="158"/>
      <c r="I63" s="159"/>
      <c r="J63" s="160">
        <f>J182</f>
        <v>0</v>
      </c>
      <c r="K63" s="161"/>
    </row>
    <row r="64" spans="2:47" s="8" customFormat="1" ht="19.899999999999999" customHeight="1">
      <c r="B64" s="155"/>
      <c r="C64" s="156"/>
      <c r="D64" s="157" t="s">
        <v>240</v>
      </c>
      <c r="E64" s="158"/>
      <c r="F64" s="158"/>
      <c r="G64" s="158"/>
      <c r="H64" s="158"/>
      <c r="I64" s="159"/>
      <c r="J64" s="160">
        <f>J187</f>
        <v>0</v>
      </c>
      <c r="K64" s="161"/>
    </row>
    <row r="65" spans="2:12" s="1" customFormat="1" ht="21.75" customHeight="1">
      <c r="B65" s="40"/>
      <c r="C65" s="41"/>
      <c r="D65" s="41"/>
      <c r="E65" s="41"/>
      <c r="F65" s="41"/>
      <c r="G65" s="41"/>
      <c r="H65" s="41"/>
      <c r="I65" s="117"/>
      <c r="J65" s="41"/>
      <c r="K65" s="44"/>
    </row>
    <row r="66" spans="2:12" s="1" customFormat="1" ht="6.95" customHeight="1">
      <c r="B66" s="55"/>
      <c r="C66" s="56"/>
      <c r="D66" s="56"/>
      <c r="E66" s="56"/>
      <c r="F66" s="56"/>
      <c r="G66" s="56"/>
      <c r="H66" s="56"/>
      <c r="I66" s="138"/>
      <c r="J66" s="56"/>
      <c r="K66" s="5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41"/>
      <c r="J70" s="59"/>
      <c r="K70" s="59"/>
      <c r="L70" s="60"/>
    </row>
    <row r="71" spans="2:12" s="1" customFormat="1" ht="36.950000000000003" customHeight="1">
      <c r="B71" s="40"/>
      <c r="C71" s="61" t="s">
        <v>106</v>
      </c>
      <c r="D71" s="62"/>
      <c r="E71" s="62"/>
      <c r="F71" s="62"/>
      <c r="G71" s="62"/>
      <c r="H71" s="62"/>
      <c r="I71" s="162"/>
      <c r="J71" s="62"/>
      <c r="K71" s="62"/>
      <c r="L71" s="60"/>
    </row>
    <row r="72" spans="2:12" s="1" customFormat="1" ht="6.95" customHeight="1">
      <c r="B72" s="40"/>
      <c r="C72" s="62"/>
      <c r="D72" s="62"/>
      <c r="E72" s="62"/>
      <c r="F72" s="62"/>
      <c r="G72" s="62"/>
      <c r="H72" s="62"/>
      <c r="I72" s="162"/>
      <c r="J72" s="62"/>
      <c r="K72" s="62"/>
      <c r="L72" s="60"/>
    </row>
    <row r="73" spans="2:12" s="1" customFormat="1" ht="14.45" customHeight="1">
      <c r="B73" s="40"/>
      <c r="C73" s="64" t="s">
        <v>18</v>
      </c>
      <c r="D73" s="62"/>
      <c r="E73" s="62"/>
      <c r="F73" s="62"/>
      <c r="G73" s="62"/>
      <c r="H73" s="62"/>
      <c r="I73" s="162"/>
      <c r="J73" s="62"/>
      <c r="K73" s="62"/>
      <c r="L73" s="60"/>
    </row>
    <row r="74" spans="2:12" s="1" customFormat="1" ht="16.5" customHeight="1">
      <c r="B74" s="40"/>
      <c r="C74" s="62"/>
      <c r="D74" s="62"/>
      <c r="E74" s="376" t="str">
        <f>E7</f>
        <v>Parkovací místa ul. Šeříková - p.p.č. 793/278, v k. ú. Výškovice u Ostravy</v>
      </c>
      <c r="F74" s="377"/>
      <c r="G74" s="377"/>
      <c r="H74" s="377"/>
      <c r="I74" s="162"/>
      <c r="J74" s="62"/>
      <c r="K74" s="62"/>
      <c r="L74" s="60"/>
    </row>
    <row r="75" spans="2:12" s="1" customFormat="1" ht="14.45" customHeight="1">
      <c r="B75" s="40"/>
      <c r="C75" s="64" t="s">
        <v>97</v>
      </c>
      <c r="D75" s="62"/>
      <c r="E75" s="62"/>
      <c r="F75" s="62"/>
      <c r="G75" s="62"/>
      <c r="H75" s="62"/>
      <c r="I75" s="162"/>
      <c r="J75" s="62"/>
      <c r="K75" s="62"/>
      <c r="L75" s="60"/>
    </row>
    <row r="76" spans="2:12" s="1" customFormat="1" ht="17.25" customHeight="1">
      <c r="B76" s="40"/>
      <c r="C76" s="62"/>
      <c r="D76" s="62"/>
      <c r="E76" s="351" t="str">
        <f>E9</f>
        <v>002 - SO 301 DEŠŤOVÁ KANALIZACE</v>
      </c>
      <c r="F76" s="378"/>
      <c r="G76" s="378"/>
      <c r="H76" s="378"/>
      <c r="I76" s="162"/>
      <c r="J76" s="62"/>
      <c r="K76" s="62"/>
      <c r="L76" s="60"/>
    </row>
    <row r="77" spans="2:12" s="1" customFormat="1" ht="6.95" customHeight="1">
      <c r="B77" s="40"/>
      <c r="C77" s="62"/>
      <c r="D77" s="62"/>
      <c r="E77" s="62"/>
      <c r="F77" s="62"/>
      <c r="G77" s="62"/>
      <c r="H77" s="62"/>
      <c r="I77" s="162"/>
      <c r="J77" s="62"/>
      <c r="K77" s="62"/>
      <c r="L77" s="60"/>
    </row>
    <row r="78" spans="2:12" s="1" customFormat="1" ht="18" customHeight="1">
      <c r="B78" s="40"/>
      <c r="C78" s="64" t="s">
        <v>23</v>
      </c>
      <c r="D78" s="62"/>
      <c r="E78" s="62"/>
      <c r="F78" s="163" t="str">
        <f>F12</f>
        <v xml:space="preserve">Ostrava, ul. Šeříková </v>
      </c>
      <c r="G78" s="62"/>
      <c r="H78" s="62"/>
      <c r="I78" s="164" t="s">
        <v>25</v>
      </c>
      <c r="J78" s="72" t="str">
        <f>IF(J12="","",J12)</f>
        <v>26. 2. 2018</v>
      </c>
      <c r="K78" s="62"/>
      <c r="L78" s="60"/>
    </row>
    <row r="79" spans="2:12" s="1" customFormat="1" ht="6.9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12" s="1" customFormat="1">
      <c r="B80" s="40"/>
      <c r="C80" s="64" t="s">
        <v>27</v>
      </c>
      <c r="D80" s="62"/>
      <c r="E80" s="62"/>
      <c r="F80" s="163" t="str">
        <f>E15</f>
        <v>Městský obvod Ostrava – Jih</v>
      </c>
      <c r="G80" s="62"/>
      <c r="H80" s="62"/>
      <c r="I80" s="164" t="s">
        <v>33</v>
      </c>
      <c r="J80" s="163" t="str">
        <f>E21</f>
        <v>Roman Fildán</v>
      </c>
      <c r="K80" s="62"/>
      <c r="L80" s="60"/>
    </row>
    <row r="81" spans="2:65" s="1" customFormat="1" ht="14.45" customHeight="1">
      <c r="B81" s="40"/>
      <c r="C81" s="64" t="s">
        <v>31</v>
      </c>
      <c r="D81" s="62"/>
      <c r="E81" s="62"/>
      <c r="F81" s="163" t="str">
        <f>IF(E18="","",E18)</f>
        <v/>
      </c>
      <c r="G81" s="62"/>
      <c r="H81" s="62"/>
      <c r="I81" s="162"/>
      <c r="J81" s="62"/>
      <c r="K81" s="62"/>
      <c r="L81" s="60"/>
    </row>
    <row r="82" spans="2:65" s="1" customFormat="1" ht="10.35" customHeight="1">
      <c r="B82" s="40"/>
      <c r="C82" s="62"/>
      <c r="D82" s="62"/>
      <c r="E82" s="62"/>
      <c r="F82" s="62"/>
      <c r="G82" s="62"/>
      <c r="H82" s="62"/>
      <c r="I82" s="162"/>
      <c r="J82" s="62"/>
      <c r="K82" s="62"/>
      <c r="L82" s="60"/>
    </row>
    <row r="83" spans="2:65" s="9" customFormat="1" ht="29.25" customHeight="1">
      <c r="B83" s="165"/>
      <c r="C83" s="166" t="s">
        <v>107</v>
      </c>
      <c r="D83" s="167" t="s">
        <v>56</v>
      </c>
      <c r="E83" s="167" t="s">
        <v>52</v>
      </c>
      <c r="F83" s="167" t="s">
        <v>108</v>
      </c>
      <c r="G83" s="167" t="s">
        <v>109</v>
      </c>
      <c r="H83" s="167" t="s">
        <v>110</v>
      </c>
      <c r="I83" s="168" t="s">
        <v>111</v>
      </c>
      <c r="J83" s="167" t="s">
        <v>101</v>
      </c>
      <c r="K83" s="169" t="s">
        <v>112</v>
      </c>
      <c r="L83" s="170"/>
      <c r="M83" s="80" t="s">
        <v>113</v>
      </c>
      <c r="N83" s="81" t="s">
        <v>41</v>
      </c>
      <c r="O83" s="81" t="s">
        <v>114</v>
      </c>
      <c r="P83" s="81" t="s">
        <v>115</v>
      </c>
      <c r="Q83" s="81" t="s">
        <v>116</v>
      </c>
      <c r="R83" s="81" t="s">
        <v>117</v>
      </c>
      <c r="S83" s="81" t="s">
        <v>118</v>
      </c>
      <c r="T83" s="82" t="s">
        <v>119</v>
      </c>
    </row>
    <row r="84" spans="2:65" s="1" customFormat="1" ht="29.25" customHeight="1">
      <c r="B84" s="40"/>
      <c r="C84" s="86" t="s">
        <v>102</v>
      </c>
      <c r="D84" s="62"/>
      <c r="E84" s="62"/>
      <c r="F84" s="62"/>
      <c r="G84" s="62"/>
      <c r="H84" s="62"/>
      <c r="I84" s="162"/>
      <c r="J84" s="171">
        <f>BK84</f>
        <v>0</v>
      </c>
      <c r="K84" s="62"/>
      <c r="L84" s="60"/>
      <c r="M84" s="83"/>
      <c r="N84" s="84"/>
      <c r="O84" s="84"/>
      <c r="P84" s="172">
        <f>P85</f>
        <v>0</v>
      </c>
      <c r="Q84" s="84"/>
      <c r="R84" s="172">
        <f>R85</f>
        <v>91.476906220000004</v>
      </c>
      <c r="S84" s="84"/>
      <c r="T84" s="173">
        <f>T85</f>
        <v>0</v>
      </c>
      <c r="AT84" s="23" t="s">
        <v>70</v>
      </c>
      <c r="AU84" s="23" t="s">
        <v>103</v>
      </c>
      <c r="BK84" s="174">
        <f>BK85</f>
        <v>0</v>
      </c>
    </row>
    <row r="85" spans="2:65" s="10" customFormat="1" ht="37.35" customHeight="1">
      <c r="B85" s="175"/>
      <c r="C85" s="176"/>
      <c r="D85" s="177" t="s">
        <v>70</v>
      </c>
      <c r="E85" s="178" t="s">
        <v>120</v>
      </c>
      <c r="F85" s="178" t="s">
        <v>121</v>
      </c>
      <c r="G85" s="176"/>
      <c r="H85" s="176"/>
      <c r="I85" s="179"/>
      <c r="J85" s="180">
        <f>BK85</f>
        <v>0</v>
      </c>
      <c r="K85" s="176"/>
      <c r="L85" s="181"/>
      <c r="M85" s="182"/>
      <c r="N85" s="183"/>
      <c r="O85" s="183"/>
      <c r="P85" s="184">
        <f>P86+P145+P157+P161+P165+P182+P187</f>
        <v>0</v>
      </c>
      <c r="Q85" s="183"/>
      <c r="R85" s="184">
        <f>R86+R145+R157+R161+R165+R182+R187</f>
        <v>91.476906220000004</v>
      </c>
      <c r="S85" s="183"/>
      <c r="T85" s="185">
        <f>T86+T145+T157+T161+T165+T182+T187</f>
        <v>0</v>
      </c>
      <c r="AR85" s="186" t="s">
        <v>79</v>
      </c>
      <c r="AT85" s="187" t="s">
        <v>70</v>
      </c>
      <c r="AU85" s="187" t="s">
        <v>71</v>
      </c>
      <c r="AY85" s="186" t="s">
        <v>123</v>
      </c>
      <c r="BK85" s="188">
        <f>BK86+BK145+BK157+BK161+BK165+BK182+BK187</f>
        <v>0</v>
      </c>
    </row>
    <row r="86" spans="2:65" s="10" customFormat="1" ht="19.899999999999999" customHeight="1">
      <c r="B86" s="175"/>
      <c r="C86" s="176"/>
      <c r="D86" s="177" t="s">
        <v>70</v>
      </c>
      <c r="E86" s="189" t="s">
        <v>79</v>
      </c>
      <c r="F86" s="189" t="s">
        <v>243</v>
      </c>
      <c r="G86" s="176"/>
      <c r="H86" s="176"/>
      <c r="I86" s="179"/>
      <c r="J86" s="190">
        <f>BK86</f>
        <v>0</v>
      </c>
      <c r="K86" s="176"/>
      <c r="L86" s="181"/>
      <c r="M86" s="182"/>
      <c r="N86" s="183"/>
      <c r="O86" s="183"/>
      <c r="P86" s="184">
        <f>SUM(P87:P144)</f>
        <v>0</v>
      </c>
      <c r="Q86" s="183"/>
      <c r="R86" s="184">
        <f>SUM(R87:R144)</f>
        <v>86.114394000000004</v>
      </c>
      <c r="S86" s="183"/>
      <c r="T86" s="185">
        <f>SUM(T87:T144)</f>
        <v>0</v>
      </c>
      <c r="AR86" s="186" t="s">
        <v>79</v>
      </c>
      <c r="AT86" s="187" t="s">
        <v>70</v>
      </c>
      <c r="AU86" s="187" t="s">
        <v>79</v>
      </c>
      <c r="AY86" s="186" t="s">
        <v>123</v>
      </c>
      <c r="BK86" s="188">
        <f>SUM(BK87:BK144)</f>
        <v>0</v>
      </c>
    </row>
    <row r="87" spans="2:65" s="1" customFormat="1" ht="25.5" customHeight="1">
      <c r="B87" s="40"/>
      <c r="C87" s="209" t="s">
        <v>79</v>
      </c>
      <c r="D87" s="209" t="s">
        <v>244</v>
      </c>
      <c r="E87" s="210" t="s">
        <v>626</v>
      </c>
      <c r="F87" s="211" t="s">
        <v>627</v>
      </c>
      <c r="G87" s="212" t="s">
        <v>202</v>
      </c>
      <c r="H87" s="213">
        <v>24.3</v>
      </c>
      <c r="I87" s="214"/>
      <c r="J87" s="215">
        <f>ROUND(I87*H87,2)</f>
        <v>0</v>
      </c>
      <c r="K87" s="211" t="s">
        <v>248</v>
      </c>
      <c r="L87" s="60"/>
      <c r="M87" s="216" t="s">
        <v>21</v>
      </c>
      <c r="N87" s="217" t="s">
        <v>42</v>
      </c>
      <c r="O87" s="41"/>
      <c r="P87" s="201">
        <f>O87*H87</f>
        <v>0</v>
      </c>
      <c r="Q87" s="201">
        <v>0</v>
      </c>
      <c r="R87" s="201">
        <f>Q87*H87</f>
        <v>0</v>
      </c>
      <c r="S87" s="201">
        <v>0</v>
      </c>
      <c r="T87" s="202">
        <f>S87*H87</f>
        <v>0</v>
      </c>
      <c r="AR87" s="23" t="s">
        <v>129</v>
      </c>
      <c r="AT87" s="23" t="s">
        <v>244</v>
      </c>
      <c r="AU87" s="23" t="s">
        <v>81</v>
      </c>
      <c r="AY87" s="23" t="s">
        <v>123</v>
      </c>
      <c r="BE87" s="203">
        <f>IF(N87="základní",J87,0)</f>
        <v>0</v>
      </c>
      <c r="BF87" s="203">
        <f>IF(N87="snížená",J87,0)</f>
        <v>0</v>
      </c>
      <c r="BG87" s="203">
        <f>IF(N87="zákl. přenesená",J87,0)</f>
        <v>0</v>
      </c>
      <c r="BH87" s="203">
        <f>IF(N87="sníž. přenesená",J87,0)</f>
        <v>0</v>
      </c>
      <c r="BI87" s="203">
        <f>IF(N87="nulová",J87,0)</f>
        <v>0</v>
      </c>
      <c r="BJ87" s="23" t="s">
        <v>79</v>
      </c>
      <c r="BK87" s="203">
        <f>ROUND(I87*H87,2)</f>
        <v>0</v>
      </c>
      <c r="BL87" s="23" t="s">
        <v>129</v>
      </c>
      <c r="BM87" s="23" t="s">
        <v>628</v>
      </c>
    </row>
    <row r="88" spans="2:65" s="11" customFormat="1" ht="13.5">
      <c r="B88" s="218"/>
      <c r="C88" s="219"/>
      <c r="D88" s="220" t="s">
        <v>250</v>
      </c>
      <c r="E88" s="221" t="s">
        <v>21</v>
      </c>
      <c r="F88" s="222" t="s">
        <v>629</v>
      </c>
      <c r="G88" s="219"/>
      <c r="H88" s="221" t="s">
        <v>21</v>
      </c>
      <c r="I88" s="223"/>
      <c r="J88" s="219"/>
      <c r="K88" s="219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250</v>
      </c>
      <c r="AU88" s="228" t="s">
        <v>81</v>
      </c>
      <c r="AV88" s="11" t="s">
        <v>79</v>
      </c>
      <c r="AW88" s="11" t="s">
        <v>35</v>
      </c>
      <c r="AX88" s="11" t="s">
        <v>71</v>
      </c>
      <c r="AY88" s="228" t="s">
        <v>123</v>
      </c>
    </row>
    <row r="89" spans="2:65" s="12" customFormat="1" ht="13.5">
      <c r="B89" s="229"/>
      <c r="C89" s="230"/>
      <c r="D89" s="220" t="s">
        <v>250</v>
      </c>
      <c r="E89" s="231" t="s">
        <v>605</v>
      </c>
      <c r="F89" s="232" t="s">
        <v>630</v>
      </c>
      <c r="G89" s="230"/>
      <c r="H89" s="233">
        <v>24.3</v>
      </c>
      <c r="I89" s="234"/>
      <c r="J89" s="230"/>
      <c r="K89" s="230"/>
      <c r="L89" s="235"/>
      <c r="M89" s="236"/>
      <c r="N89" s="237"/>
      <c r="O89" s="237"/>
      <c r="P89" s="237"/>
      <c r="Q89" s="237"/>
      <c r="R89" s="237"/>
      <c r="S89" s="237"/>
      <c r="T89" s="238"/>
      <c r="AT89" s="239" t="s">
        <v>250</v>
      </c>
      <c r="AU89" s="239" t="s">
        <v>81</v>
      </c>
      <c r="AV89" s="12" t="s">
        <v>81</v>
      </c>
      <c r="AW89" s="12" t="s">
        <v>35</v>
      </c>
      <c r="AX89" s="12" t="s">
        <v>79</v>
      </c>
      <c r="AY89" s="239" t="s">
        <v>123</v>
      </c>
    </row>
    <row r="90" spans="2:65" s="1" customFormat="1" ht="25.5" customHeight="1">
      <c r="B90" s="40"/>
      <c r="C90" s="209" t="s">
        <v>81</v>
      </c>
      <c r="D90" s="209" t="s">
        <v>244</v>
      </c>
      <c r="E90" s="210" t="s">
        <v>631</v>
      </c>
      <c r="F90" s="211" t="s">
        <v>632</v>
      </c>
      <c r="G90" s="212" t="s">
        <v>202</v>
      </c>
      <c r="H90" s="213">
        <v>24.3</v>
      </c>
      <c r="I90" s="214"/>
      <c r="J90" s="215">
        <f>ROUND(I90*H90,2)</f>
        <v>0</v>
      </c>
      <c r="K90" s="211" t="s">
        <v>248</v>
      </c>
      <c r="L90" s="60"/>
      <c r="M90" s="216" t="s">
        <v>21</v>
      </c>
      <c r="N90" s="217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129</v>
      </c>
      <c r="AT90" s="23" t="s">
        <v>244</v>
      </c>
      <c r="AU90" s="23" t="s">
        <v>81</v>
      </c>
      <c r="AY90" s="23" t="s">
        <v>123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79</v>
      </c>
      <c r="BK90" s="203">
        <f>ROUND(I90*H90,2)</f>
        <v>0</v>
      </c>
      <c r="BL90" s="23" t="s">
        <v>129</v>
      </c>
      <c r="BM90" s="23" t="s">
        <v>633</v>
      </c>
    </row>
    <row r="91" spans="2:65" s="12" customFormat="1" ht="13.5">
      <c r="B91" s="229"/>
      <c r="C91" s="230"/>
      <c r="D91" s="220" t="s">
        <v>250</v>
      </c>
      <c r="E91" s="231" t="s">
        <v>21</v>
      </c>
      <c r="F91" s="232" t="s">
        <v>605</v>
      </c>
      <c r="G91" s="230"/>
      <c r="H91" s="233">
        <v>24.3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250</v>
      </c>
      <c r="AU91" s="239" t="s">
        <v>81</v>
      </c>
      <c r="AV91" s="12" t="s">
        <v>81</v>
      </c>
      <c r="AW91" s="12" t="s">
        <v>35</v>
      </c>
      <c r="AX91" s="12" t="s">
        <v>71</v>
      </c>
      <c r="AY91" s="239" t="s">
        <v>123</v>
      </c>
    </row>
    <row r="92" spans="2:65" s="13" customFormat="1" ht="13.5">
      <c r="B92" s="240"/>
      <c r="C92" s="241"/>
      <c r="D92" s="220" t="s">
        <v>250</v>
      </c>
      <c r="E92" s="242" t="s">
        <v>21</v>
      </c>
      <c r="F92" s="243" t="s">
        <v>295</v>
      </c>
      <c r="G92" s="241"/>
      <c r="H92" s="244">
        <v>24.3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AT92" s="250" t="s">
        <v>250</v>
      </c>
      <c r="AU92" s="250" t="s">
        <v>81</v>
      </c>
      <c r="AV92" s="13" t="s">
        <v>129</v>
      </c>
      <c r="AW92" s="13" t="s">
        <v>35</v>
      </c>
      <c r="AX92" s="13" t="s">
        <v>79</v>
      </c>
      <c r="AY92" s="250" t="s">
        <v>123</v>
      </c>
    </row>
    <row r="93" spans="2:65" s="1" customFormat="1" ht="25.5" customHeight="1">
      <c r="B93" s="40"/>
      <c r="C93" s="209" t="s">
        <v>133</v>
      </c>
      <c r="D93" s="209" t="s">
        <v>244</v>
      </c>
      <c r="E93" s="210" t="s">
        <v>634</v>
      </c>
      <c r="F93" s="211" t="s">
        <v>635</v>
      </c>
      <c r="G93" s="212" t="s">
        <v>202</v>
      </c>
      <c r="H93" s="213">
        <v>77.930999999999997</v>
      </c>
      <c r="I93" s="214"/>
      <c r="J93" s="215">
        <f>ROUND(I93*H93,2)</f>
        <v>0</v>
      </c>
      <c r="K93" s="211" t="s">
        <v>248</v>
      </c>
      <c r="L93" s="60"/>
      <c r="M93" s="216" t="s">
        <v>21</v>
      </c>
      <c r="N93" s="217" t="s">
        <v>42</v>
      </c>
      <c r="O93" s="41"/>
      <c r="P93" s="201">
        <f>O93*H93</f>
        <v>0</v>
      </c>
      <c r="Q93" s="201">
        <v>0</v>
      </c>
      <c r="R93" s="201">
        <f>Q93*H93</f>
        <v>0</v>
      </c>
      <c r="S93" s="201">
        <v>0</v>
      </c>
      <c r="T93" s="202">
        <f>S93*H93</f>
        <v>0</v>
      </c>
      <c r="AR93" s="23" t="s">
        <v>129</v>
      </c>
      <c r="AT93" s="23" t="s">
        <v>244</v>
      </c>
      <c r="AU93" s="23" t="s">
        <v>81</v>
      </c>
      <c r="AY93" s="23" t="s">
        <v>123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129</v>
      </c>
      <c r="BM93" s="23" t="s">
        <v>636</v>
      </c>
    </row>
    <row r="94" spans="2:65" s="11" customFormat="1" ht="13.5">
      <c r="B94" s="218"/>
      <c r="C94" s="219"/>
      <c r="D94" s="220" t="s">
        <v>250</v>
      </c>
      <c r="E94" s="221" t="s">
        <v>21</v>
      </c>
      <c r="F94" s="222" t="s">
        <v>637</v>
      </c>
      <c r="G94" s="219"/>
      <c r="H94" s="221" t="s">
        <v>21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250</v>
      </c>
      <c r="AU94" s="228" t="s">
        <v>81</v>
      </c>
      <c r="AV94" s="11" t="s">
        <v>79</v>
      </c>
      <c r="AW94" s="11" t="s">
        <v>35</v>
      </c>
      <c r="AX94" s="11" t="s">
        <v>71</v>
      </c>
      <c r="AY94" s="228" t="s">
        <v>123</v>
      </c>
    </row>
    <row r="95" spans="2:65" s="12" customFormat="1" ht="13.5">
      <c r="B95" s="229"/>
      <c r="C95" s="230"/>
      <c r="D95" s="220" t="s">
        <v>250</v>
      </c>
      <c r="E95" s="231" t="s">
        <v>204</v>
      </c>
      <c r="F95" s="232" t="s">
        <v>638</v>
      </c>
      <c r="G95" s="230"/>
      <c r="H95" s="233">
        <v>77.930999999999997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AT95" s="239" t="s">
        <v>250</v>
      </c>
      <c r="AU95" s="239" t="s">
        <v>81</v>
      </c>
      <c r="AV95" s="12" t="s">
        <v>81</v>
      </c>
      <c r="AW95" s="12" t="s">
        <v>35</v>
      </c>
      <c r="AX95" s="12" t="s">
        <v>79</v>
      </c>
      <c r="AY95" s="239" t="s">
        <v>123</v>
      </c>
    </row>
    <row r="96" spans="2:65" s="1" customFormat="1" ht="38.25" customHeight="1">
      <c r="B96" s="40"/>
      <c r="C96" s="209" t="s">
        <v>129</v>
      </c>
      <c r="D96" s="209" t="s">
        <v>244</v>
      </c>
      <c r="E96" s="210" t="s">
        <v>639</v>
      </c>
      <c r="F96" s="211" t="s">
        <v>640</v>
      </c>
      <c r="G96" s="212" t="s">
        <v>202</v>
      </c>
      <c r="H96" s="213">
        <v>77.930999999999997</v>
      </c>
      <c r="I96" s="214"/>
      <c r="J96" s="215">
        <f>ROUND(I96*H96,2)</f>
        <v>0</v>
      </c>
      <c r="K96" s="211" t="s">
        <v>248</v>
      </c>
      <c r="L96" s="60"/>
      <c r="M96" s="216" t="s">
        <v>21</v>
      </c>
      <c r="N96" s="217" t="s">
        <v>42</v>
      </c>
      <c r="O96" s="41"/>
      <c r="P96" s="201">
        <f>O96*H96</f>
        <v>0</v>
      </c>
      <c r="Q96" s="201">
        <v>0</v>
      </c>
      <c r="R96" s="201">
        <f>Q96*H96</f>
        <v>0</v>
      </c>
      <c r="S96" s="201">
        <v>0</v>
      </c>
      <c r="T96" s="202">
        <f>S96*H96</f>
        <v>0</v>
      </c>
      <c r="AR96" s="23" t="s">
        <v>129</v>
      </c>
      <c r="AT96" s="23" t="s">
        <v>244</v>
      </c>
      <c r="AU96" s="23" t="s">
        <v>81</v>
      </c>
      <c r="AY96" s="23" t="s">
        <v>123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3" t="s">
        <v>79</v>
      </c>
      <c r="BK96" s="203">
        <f>ROUND(I96*H96,2)</f>
        <v>0</v>
      </c>
      <c r="BL96" s="23" t="s">
        <v>129</v>
      </c>
      <c r="BM96" s="23" t="s">
        <v>641</v>
      </c>
    </row>
    <row r="97" spans="2:65" s="12" customFormat="1" ht="13.5">
      <c r="B97" s="229"/>
      <c r="C97" s="230"/>
      <c r="D97" s="220" t="s">
        <v>250</v>
      </c>
      <c r="E97" s="231" t="s">
        <v>21</v>
      </c>
      <c r="F97" s="232" t="s">
        <v>204</v>
      </c>
      <c r="G97" s="230"/>
      <c r="H97" s="233">
        <v>77.930999999999997</v>
      </c>
      <c r="I97" s="234"/>
      <c r="J97" s="230"/>
      <c r="K97" s="230"/>
      <c r="L97" s="235"/>
      <c r="M97" s="236"/>
      <c r="N97" s="237"/>
      <c r="O97" s="237"/>
      <c r="P97" s="237"/>
      <c r="Q97" s="237"/>
      <c r="R97" s="237"/>
      <c r="S97" s="237"/>
      <c r="T97" s="238"/>
      <c r="AT97" s="239" t="s">
        <v>250</v>
      </c>
      <c r="AU97" s="239" t="s">
        <v>81</v>
      </c>
      <c r="AV97" s="12" t="s">
        <v>81</v>
      </c>
      <c r="AW97" s="12" t="s">
        <v>35</v>
      </c>
      <c r="AX97" s="12" t="s">
        <v>79</v>
      </c>
      <c r="AY97" s="239" t="s">
        <v>123</v>
      </c>
    </row>
    <row r="98" spans="2:65" s="1" customFormat="1" ht="25.5" customHeight="1">
      <c r="B98" s="40"/>
      <c r="C98" s="209" t="s">
        <v>122</v>
      </c>
      <c r="D98" s="209" t="s">
        <v>244</v>
      </c>
      <c r="E98" s="210" t="s">
        <v>642</v>
      </c>
      <c r="F98" s="211" t="s">
        <v>643</v>
      </c>
      <c r="G98" s="212" t="s">
        <v>208</v>
      </c>
      <c r="H98" s="213">
        <v>221.64</v>
      </c>
      <c r="I98" s="214"/>
      <c r="J98" s="215">
        <f>ROUND(I98*H98,2)</f>
        <v>0</v>
      </c>
      <c r="K98" s="211" t="s">
        <v>248</v>
      </c>
      <c r="L98" s="60"/>
      <c r="M98" s="216" t="s">
        <v>21</v>
      </c>
      <c r="N98" s="217" t="s">
        <v>42</v>
      </c>
      <c r="O98" s="41"/>
      <c r="P98" s="201">
        <f>O98*H98</f>
        <v>0</v>
      </c>
      <c r="Q98" s="201">
        <v>8.4999999999999995E-4</v>
      </c>
      <c r="R98" s="201">
        <f>Q98*H98</f>
        <v>0.18839399999999998</v>
      </c>
      <c r="S98" s="201">
        <v>0</v>
      </c>
      <c r="T98" s="202">
        <f>S98*H98</f>
        <v>0</v>
      </c>
      <c r="AR98" s="23" t="s">
        <v>129</v>
      </c>
      <c r="AT98" s="23" t="s">
        <v>244</v>
      </c>
      <c r="AU98" s="23" t="s">
        <v>81</v>
      </c>
      <c r="AY98" s="23" t="s">
        <v>123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129</v>
      </c>
      <c r="BM98" s="23" t="s">
        <v>644</v>
      </c>
    </row>
    <row r="99" spans="2:65" s="11" customFormat="1" ht="13.5">
      <c r="B99" s="218"/>
      <c r="C99" s="219"/>
      <c r="D99" s="220" t="s">
        <v>250</v>
      </c>
      <c r="E99" s="221" t="s">
        <v>21</v>
      </c>
      <c r="F99" s="222" t="s">
        <v>645</v>
      </c>
      <c r="G99" s="219"/>
      <c r="H99" s="221" t="s">
        <v>21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250</v>
      </c>
      <c r="AU99" s="228" t="s">
        <v>81</v>
      </c>
      <c r="AV99" s="11" t="s">
        <v>79</v>
      </c>
      <c r="AW99" s="11" t="s">
        <v>35</v>
      </c>
      <c r="AX99" s="11" t="s">
        <v>71</v>
      </c>
      <c r="AY99" s="228" t="s">
        <v>123</v>
      </c>
    </row>
    <row r="100" spans="2:65" s="11" customFormat="1" ht="13.5">
      <c r="B100" s="218"/>
      <c r="C100" s="219"/>
      <c r="D100" s="220" t="s">
        <v>250</v>
      </c>
      <c r="E100" s="221" t="s">
        <v>21</v>
      </c>
      <c r="F100" s="222" t="s">
        <v>646</v>
      </c>
      <c r="G100" s="219"/>
      <c r="H100" s="221" t="s">
        <v>21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250</v>
      </c>
      <c r="AU100" s="228" t="s">
        <v>81</v>
      </c>
      <c r="AV100" s="11" t="s">
        <v>79</v>
      </c>
      <c r="AW100" s="11" t="s">
        <v>35</v>
      </c>
      <c r="AX100" s="11" t="s">
        <v>71</v>
      </c>
      <c r="AY100" s="228" t="s">
        <v>123</v>
      </c>
    </row>
    <row r="101" spans="2:65" s="12" customFormat="1" ht="13.5">
      <c r="B101" s="229"/>
      <c r="C101" s="230"/>
      <c r="D101" s="220" t="s">
        <v>250</v>
      </c>
      <c r="E101" s="231" t="s">
        <v>608</v>
      </c>
      <c r="F101" s="232" t="s">
        <v>647</v>
      </c>
      <c r="G101" s="230"/>
      <c r="H101" s="233">
        <v>148.44</v>
      </c>
      <c r="I101" s="234"/>
      <c r="J101" s="230"/>
      <c r="K101" s="230"/>
      <c r="L101" s="235"/>
      <c r="M101" s="236"/>
      <c r="N101" s="237"/>
      <c r="O101" s="237"/>
      <c r="P101" s="237"/>
      <c r="Q101" s="237"/>
      <c r="R101" s="237"/>
      <c r="S101" s="237"/>
      <c r="T101" s="238"/>
      <c r="AT101" s="239" t="s">
        <v>250</v>
      </c>
      <c r="AU101" s="239" t="s">
        <v>81</v>
      </c>
      <c r="AV101" s="12" t="s">
        <v>81</v>
      </c>
      <c r="AW101" s="12" t="s">
        <v>35</v>
      </c>
      <c r="AX101" s="12" t="s">
        <v>71</v>
      </c>
      <c r="AY101" s="239" t="s">
        <v>123</v>
      </c>
    </row>
    <row r="102" spans="2:65" s="11" customFormat="1" ht="13.5">
      <c r="B102" s="218"/>
      <c r="C102" s="219"/>
      <c r="D102" s="220" t="s">
        <v>250</v>
      </c>
      <c r="E102" s="221" t="s">
        <v>21</v>
      </c>
      <c r="F102" s="222" t="s">
        <v>606</v>
      </c>
      <c r="G102" s="219"/>
      <c r="H102" s="221" t="s">
        <v>21</v>
      </c>
      <c r="I102" s="223"/>
      <c r="J102" s="219"/>
      <c r="K102" s="219"/>
      <c r="L102" s="224"/>
      <c r="M102" s="225"/>
      <c r="N102" s="226"/>
      <c r="O102" s="226"/>
      <c r="P102" s="226"/>
      <c r="Q102" s="226"/>
      <c r="R102" s="226"/>
      <c r="S102" s="226"/>
      <c r="T102" s="227"/>
      <c r="AT102" s="228" t="s">
        <v>250</v>
      </c>
      <c r="AU102" s="228" t="s">
        <v>81</v>
      </c>
      <c r="AV102" s="11" t="s">
        <v>79</v>
      </c>
      <c r="AW102" s="11" t="s">
        <v>35</v>
      </c>
      <c r="AX102" s="11" t="s">
        <v>71</v>
      </c>
      <c r="AY102" s="228" t="s">
        <v>123</v>
      </c>
    </row>
    <row r="103" spans="2:65" s="12" customFormat="1" ht="13.5">
      <c r="B103" s="229"/>
      <c r="C103" s="230"/>
      <c r="D103" s="220" t="s">
        <v>250</v>
      </c>
      <c r="E103" s="231" t="s">
        <v>21</v>
      </c>
      <c r="F103" s="232" t="s">
        <v>648</v>
      </c>
      <c r="G103" s="230"/>
      <c r="H103" s="233">
        <v>34.799999999999997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250</v>
      </c>
      <c r="AU103" s="239" t="s">
        <v>81</v>
      </c>
      <c r="AV103" s="12" t="s">
        <v>81</v>
      </c>
      <c r="AW103" s="12" t="s">
        <v>35</v>
      </c>
      <c r="AX103" s="12" t="s">
        <v>71</v>
      </c>
      <c r="AY103" s="239" t="s">
        <v>123</v>
      </c>
    </row>
    <row r="104" spans="2:65" s="11" customFormat="1" ht="13.5">
      <c r="B104" s="218"/>
      <c r="C104" s="219"/>
      <c r="D104" s="220" t="s">
        <v>250</v>
      </c>
      <c r="E104" s="221" t="s">
        <v>21</v>
      </c>
      <c r="F104" s="222" t="s">
        <v>649</v>
      </c>
      <c r="G104" s="219"/>
      <c r="H104" s="221" t="s">
        <v>21</v>
      </c>
      <c r="I104" s="223"/>
      <c r="J104" s="219"/>
      <c r="K104" s="219"/>
      <c r="L104" s="224"/>
      <c r="M104" s="225"/>
      <c r="N104" s="226"/>
      <c r="O104" s="226"/>
      <c r="P104" s="226"/>
      <c r="Q104" s="226"/>
      <c r="R104" s="226"/>
      <c r="S104" s="226"/>
      <c r="T104" s="227"/>
      <c r="AT104" s="228" t="s">
        <v>250</v>
      </c>
      <c r="AU104" s="228" t="s">
        <v>81</v>
      </c>
      <c r="AV104" s="11" t="s">
        <v>79</v>
      </c>
      <c r="AW104" s="11" t="s">
        <v>35</v>
      </c>
      <c r="AX104" s="11" t="s">
        <v>71</v>
      </c>
      <c r="AY104" s="228" t="s">
        <v>123</v>
      </c>
    </row>
    <row r="105" spans="2:65" s="12" customFormat="1" ht="13.5">
      <c r="B105" s="229"/>
      <c r="C105" s="230"/>
      <c r="D105" s="220" t="s">
        <v>250</v>
      </c>
      <c r="E105" s="231" t="s">
        <v>21</v>
      </c>
      <c r="F105" s="232" t="s">
        <v>650</v>
      </c>
      <c r="G105" s="230"/>
      <c r="H105" s="233">
        <v>38.4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250</v>
      </c>
      <c r="AU105" s="239" t="s">
        <v>81</v>
      </c>
      <c r="AV105" s="12" t="s">
        <v>81</v>
      </c>
      <c r="AW105" s="12" t="s">
        <v>35</v>
      </c>
      <c r="AX105" s="12" t="s">
        <v>71</v>
      </c>
      <c r="AY105" s="239" t="s">
        <v>123</v>
      </c>
    </row>
    <row r="106" spans="2:65" s="13" customFormat="1" ht="13.5">
      <c r="B106" s="240"/>
      <c r="C106" s="241"/>
      <c r="D106" s="220" t="s">
        <v>250</v>
      </c>
      <c r="E106" s="242" t="s">
        <v>612</v>
      </c>
      <c r="F106" s="243" t="s">
        <v>295</v>
      </c>
      <c r="G106" s="241"/>
      <c r="H106" s="244">
        <v>221.64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250</v>
      </c>
      <c r="AU106" s="250" t="s">
        <v>81</v>
      </c>
      <c r="AV106" s="13" t="s">
        <v>129</v>
      </c>
      <c r="AW106" s="13" t="s">
        <v>35</v>
      </c>
      <c r="AX106" s="13" t="s">
        <v>79</v>
      </c>
      <c r="AY106" s="250" t="s">
        <v>123</v>
      </c>
    </row>
    <row r="107" spans="2:65" s="1" customFormat="1" ht="38.25" customHeight="1">
      <c r="B107" s="40"/>
      <c r="C107" s="209" t="s">
        <v>142</v>
      </c>
      <c r="D107" s="209" t="s">
        <v>244</v>
      </c>
      <c r="E107" s="210" t="s">
        <v>651</v>
      </c>
      <c r="F107" s="211" t="s">
        <v>652</v>
      </c>
      <c r="G107" s="212" t="s">
        <v>208</v>
      </c>
      <c r="H107" s="213">
        <v>221.64</v>
      </c>
      <c r="I107" s="214"/>
      <c r="J107" s="215">
        <f>ROUND(I107*H107,2)</f>
        <v>0</v>
      </c>
      <c r="K107" s="211" t="s">
        <v>248</v>
      </c>
      <c r="L107" s="60"/>
      <c r="M107" s="216" t="s">
        <v>21</v>
      </c>
      <c r="N107" s="217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129</v>
      </c>
      <c r="AT107" s="23" t="s">
        <v>244</v>
      </c>
      <c r="AU107" s="23" t="s">
        <v>81</v>
      </c>
      <c r="AY107" s="23" t="s">
        <v>123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129</v>
      </c>
      <c r="BM107" s="23" t="s">
        <v>653</v>
      </c>
    </row>
    <row r="108" spans="2:65" s="12" customFormat="1" ht="13.5">
      <c r="B108" s="229"/>
      <c r="C108" s="230"/>
      <c r="D108" s="220" t="s">
        <v>250</v>
      </c>
      <c r="E108" s="231" t="s">
        <v>21</v>
      </c>
      <c r="F108" s="232" t="s">
        <v>612</v>
      </c>
      <c r="G108" s="230"/>
      <c r="H108" s="233">
        <v>221.64</v>
      </c>
      <c r="I108" s="234"/>
      <c r="J108" s="230"/>
      <c r="K108" s="230"/>
      <c r="L108" s="235"/>
      <c r="M108" s="236"/>
      <c r="N108" s="237"/>
      <c r="O108" s="237"/>
      <c r="P108" s="237"/>
      <c r="Q108" s="237"/>
      <c r="R108" s="237"/>
      <c r="S108" s="237"/>
      <c r="T108" s="238"/>
      <c r="AT108" s="239" t="s">
        <v>250</v>
      </c>
      <c r="AU108" s="239" t="s">
        <v>81</v>
      </c>
      <c r="AV108" s="12" t="s">
        <v>81</v>
      </c>
      <c r="AW108" s="12" t="s">
        <v>35</v>
      </c>
      <c r="AX108" s="12" t="s">
        <v>71</v>
      </c>
      <c r="AY108" s="239" t="s">
        <v>123</v>
      </c>
    </row>
    <row r="109" spans="2:65" s="13" customFormat="1" ht="13.5">
      <c r="B109" s="240"/>
      <c r="C109" s="241"/>
      <c r="D109" s="220" t="s">
        <v>250</v>
      </c>
      <c r="E109" s="242" t="s">
        <v>21</v>
      </c>
      <c r="F109" s="243" t="s">
        <v>295</v>
      </c>
      <c r="G109" s="241"/>
      <c r="H109" s="244">
        <v>221.64</v>
      </c>
      <c r="I109" s="245"/>
      <c r="J109" s="241"/>
      <c r="K109" s="241"/>
      <c r="L109" s="246"/>
      <c r="M109" s="247"/>
      <c r="N109" s="248"/>
      <c r="O109" s="248"/>
      <c r="P109" s="248"/>
      <c r="Q109" s="248"/>
      <c r="R109" s="248"/>
      <c r="S109" s="248"/>
      <c r="T109" s="249"/>
      <c r="AT109" s="250" t="s">
        <v>250</v>
      </c>
      <c r="AU109" s="250" t="s">
        <v>81</v>
      </c>
      <c r="AV109" s="13" t="s">
        <v>129</v>
      </c>
      <c r="AW109" s="13" t="s">
        <v>35</v>
      </c>
      <c r="AX109" s="13" t="s">
        <v>79</v>
      </c>
      <c r="AY109" s="250" t="s">
        <v>123</v>
      </c>
    </row>
    <row r="110" spans="2:65" s="1" customFormat="1" ht="38.25" customHeight="1">
      <c r="B110" s="40"/>
      <c r="C110" s="209" t="s">
        <v>146</v>
      </c>
      <c r="D110" s="209" t="s">
        <v>244</v>
      </c>
      <c r="E110" s="210" t="s">
        <v>654</v>
      </c>
      <c r="F110" s="211" t="s">
        <v>655</v>
      </c>
      <c r="G110" s="212" t="s">
        <v>202</v>
      </c>
      <c r="H110" s="213">
        <v>102.23099999999999</v>
      </c>
      <c r="I110" s="214"/>
      <c r="J110" s="215">
        <f>ROUND(I110*H110,2)</f>
        <v>0</v>
      </c>
      <c r="K110" s="211" t="s">
        <v>248</v>
      </c>
      <c r="L110" s="60"/>
      <c r="M110" s="216" t="s">
        <v>21</v>
      </c>
      <c r="N110" s="217" t="s">
        <v>42</v>
      </c>
      <c r="O110" s="41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3" t="s">
        <v>129</v>
      </c>
      <c r="AT110" s="23" t="s">
        <v>244</v>
      </c>
      <c r="AU110" s="23" t="s">
        <v>81</v>
      </c>
      <c r="AY110" s="23" t="s">
        <v>123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129</v>
      </c>
      <c r="BM110" s="23" t="s">
        <v>656</v>
      </c>
    </row>
    <row r="111" spans="2:65" s="12" customFormat="1" ht="13.5">
      <c r="B111" s="229"/>
      <c r="C111" s="230"/>
      <c r="D111" s="220" t="s">
        <v>250</v>
      </c>
      <c r="E111" s="231" t="s">
        <v>21</v>
      </c>
      <c r="F111" s="232" t="s">
        <v>204</v>
      </c>
      <c r="G111" s="230"/>
      <c r="H111" s="233">
        <v>77.930999999999997</v>
      </c>
      <c r="I111" s="234"/>
      <c r="J111" s="230"/>
      <c r="K111" s="230"/>
      <c r="L111" s="235"/>
      <c r="M111" s="236"/>
      <c r="N111" s="237"/>
      <c r="O111" s="237"/>
      <c r="P111" s="237"/>
      <c r="Q111" s="237"/>
      <c r="R111" s="237"/>
      <c r="S111" s="237"/>
      <c r="T111" s="238"/>
      <c r="AT111" s="239" t="s">
        <v>250</v>
      </c>
      <c r="AU111" s="239" t="s">
        <v>81</v>
      </c>
      <c r="AV111" s="12" t="s">
        <v>81</v>
      </c>
      <c r="AW111" s="12" t="s">
        <v>35</v>
      </c>
      <c r="AX111" s="12" t="s">
        <v>71</v>
      </c>
      <c r="AY111" s="239" t="s">
        <v>123</v>
      </c>
    </row>
    <row r="112" spans="2:65" s="12" customFormat="1" ht="13.5">
      <c r="B112" s="229"/>
      <c r="C112" s="230"/>
      <c r="D112" s="220" t="s">
        <v>250</v>
      </c>
      <c r="E112" s="231" t="s">
        <v>21</v>
      </c>
      <c r="F112" s="232" t="s">
        <v>605</v>
      </c>
      <c r="G112" s="230"/>
      <c r="H112" s="233">
        <v>24.3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250</v>
      </c>
      <c r="AU112" s="239" t="s">
        <v>81</v>
      </c>
      <c r="AV112" s="12" t="s">
        <v>81</v>
      </c>
      <c r="AW112" s="12" t="s">
        <v>35</v>
      </c>
      <c r="AX112" s="12" t="s">
        <v>71</v>
      </c>
      <c r="AY112" s="239" t="s">
        <v>123</v>
      </c>
    </row>
    <row r="113" spans="2:65" s="13" customFormat="1" ht="13.5">
      <c r="B113" s="240"/>
      <c r="C113" s="241"/>
      <c r="D113" s="220" t="s">
        <v>250</v>
      </c>
      <c r="E113" s="242" t="s">
        <v>21</v>
      </c>
      <c r="F113" s="243" t="s">
        <v>295</v>
      </c>
      <c r="G113" s="241"/>
      <c r="H113" s="244">
        <v>102.23099999999999</v>
      </c>
      <c r="I113" s="245"/>
      <c r="J113" s="241"/>
      <c r="K113" s="241"/>
      <c r="L113" s="246"/>
      <c r="M113" s="247"/>
      <c r="N113" s="248"/>
      <c r="O113" s="248"/>
      <c r="P113" s="248"/>
      <c r="Q113" s="248"/>
      <c r="R113" s="248"/>
      <c r="S113" s="248"/>
      <c r="T113" s="249"/>
      <c r="AT113" s="250" t="s">
        <v>250</v>
      </c>
      <c r="AU113" s="250" t="s">
        <v>81</v>
      </c>
      <c r="AV113" s="13" t="s">
        <v>129</v>
      </c>
      <c r="AW113" s="13" t="s">
        <v>35</v>
      </c>
      <c r="AX113" s="13" t="s">
        <v>79</v>
      </c>
      <c r="AY113" s="250" t="s">
        <v>123</v>
      </c>
    </row>
    <row r="114" spans="2:65" s="1" customFormat="1" ht="38.25" customHeight="1">
      <c r="B114" s="40"/>
      <c r="C114" s="209" t="s">
        <v>128</v>
      </c>
      <c r="D114" s="209" t="s">
        <v>244</v>
      </c>
      <c r="E114" s="210" t="s">
        <v>308</v>
      </c>
      <c r="F114" s="211" t="s">
        <v>309</v>
      </c>
      <c r="G114" s="212" t="s">
        <v>202</v>
      </c>
      <c r="H114" s="213">
        <v>96.200999999999993</v>
      </c>
      <c r="I114" s="214"/>
      <c r="J114" s="215">
        <f>ROUND(I114*H114,2)</f>
        <v>0</v>
      </c>
      <c r="K114" s="211" t="s">
        <v>248</v>
      </c>
      <c r="L114" s="60"/>
      <c r="M114" s="216" t="s">
        <v>21</v>
      </c>
      <c r="N114" s="217" t="s">
        <v>42</v>
      </c>
      <c r="O114" s="41"/>
      <c r="P114" s="201">
        <f>O114*H114</f>
        <v>0</v>
      </c>
      <c r="Q114" s="201">
        <v>0</v>
      </c>
      <c r="R114" s="201">
        <f>Q114*H114</f>
        <v>0</v>
      </c>
      <c r="S114" s="201">
        <v>0</v>
      </c>
      <c r="T114" s="202">
        <f>S114*H114</f>
        <v>0</v>
      </c>
      <c r="AR114" s="23" t="s">
        <v>129</v>
      </c>
      <c r="AT114" s="23" t="s">
        <v>244</v>
      </c>
      <c r="AU114" s="23" t="s">
        <v>81</v>
      </c>
      <c r="AY114" s="23" t="s">
        <v>123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3" t="s">
        <v>79</v>
      </c>
      <c r="BK114" s="203">
        <f>ROUND(I114*H114,2)</f>
        <v>0</v>
      </c>
      <c r="BL114" s="23" t="s">
        <v>129</v>
      </c>
      <c r="BM114" s="23" t="s">
        <v>657</v>
      </c>
    </row>
    <row r="115" spans="2:65" s="12" customFormat="1" ht="13.5">
      <c r="B115" s="229"/>
      <c r="C115" s="230"/>
      <c r="D115" s="220" t="s">
        <v>250</v>
      </c>
      <c r="E115" s="231" t="s">
        <v>21</v>
      </c>
      <c r="F115" s="232" t="s">
        <v>658</v>
      </c>
      <c r="G115" s="230"/>
      <c r="H115" s="233">
        <v>96.200999999999993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250</v>
      </c>
      <c r="AU115" s="239" t="s">
        <v>81</v>
      </c>
      <c r="AV115" s="12" t="s">
        <v>81</v>
      </c>
      <c r="AW115" s="12" t="s">
        <v>35</v>
      </c>
      <c r="AX115" s="12" t="s">
        <v>79</v>
      </c>
      <c r="AY115" s="239" t="s">
        <v>123</v>
      </c>
    </row>
    <row r="116" spans="2:65" s="1" customFormat="1" ht="51" customHeight="1">
      <c r="B116" s="40"/>
      <c r="C116" s="209" t="s">
        <v>153</v>
      </c>
      <c r="D116" s="209" t="s">
        <v>244</v>
      </c>
      <c r="E116" s="210" t="s">
        <v>312</v>
      </c>
      <c r="F116" s="211" t="s">
        <v>313</v>
      </c>
      <c r="G116" s="212" t="s">
        <v>202</v>
      </c>
      <c r="H116" s="213">
        <v>1443.0150000000001</v>
      </c>
      <c r="I116" s="214"/>
      <c r="J116" s="215">
        <f>ROUND(I116*H116,2)</f>
        <v>0</v>
      </c>
      <c r="K116" s="211" t="s">
        <v>255</v>
      </c>
      <c r="L116" s="60"/>
      <c r="M116" s="216" t="s">
        <v>21</v>
      </c>
      <c r="N116" s="217" t="s">
        <v>42</v>
      </c>
      <c r="O116" s="41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3" t="s">
        <v>129</v>
      </c>
      <c r="AT116" s="23" t="s">
        <v>244</v>
      </c>
      <c r="AU116" s="23" t="s">
        <v>81</v>
      </c>
      <c r="AY116" s="23" t="s">
        <v>123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3" t="s">
        <v>79</v>
      </c>
      <c r="BK116" s="203">
        <f>ROUND(I116*H116,2)</f>
        <v>0</v>
      </c>
      <c r="BL116" s="23" t="s">
        <v>129</v>
      </c>
      <c r="BM116" s="23" t="s">
        <v>659</v>
      </c>
    </row>
    <row r="117" spans="2:65" s="12" customFormat="1" ht="13.5">
      <c r="B117" s="229"/>
      <c r="C117" s="230"/>
      <c r="D117" s="220" t="s">
        <v>250</v>
      </c>
      <c r="E117" s="231" t="s">
        <v>21</v>
      </c>
      <c r="F117" s="232" t="s">
        <v>660</v>
      </c>
      <c r="G117" s="230"/>
      <c r="H117" s="233">
        <v>1443.0150000000001</v>
      </c>
      <c r="I117" s="234"/>
      <c r="J117" s="230"/>
      <c r="K117" s="230"/>
      <c r="L117" s="235"/>
      <c r="M117" s="236"/>
      <c r="N117" s="237"/>
      <c r="O117" s="237"/>
      <c r="P117" s="237"/>
      <c r="Q117" s="237"/>
      <c r="R117" s="237"/>
      <c r="S117" s="237"/>
      <c r="T117" s="238"/>
      <c r="AT117" s="239" t="s">
        <v>250</v>
      </c>
      <c r="AU117" s="239" t="s">
        <v>81</v>
      </c>
      <c r="AV117" s="12" t="s">
        <v>81</v>
      </c>
      <c r="AW117" s="12" t="s">
        <v>35</v>
      </c>
      <c r="AX117" s="12" t="s">
        <v>79</v>
      </c>
      <c r="AY117" s="239" t="s">
        <v>123</v>
      </c>
    </row>
    <row r="118" spans="2:65" s="1" customFormat="1" ht="25.5" customHeight="1">
      <c r="B118" s="40"/>
      <c r="C118" s="209" t="s">
        <v>157</v>
      </c>
      <c r="D118" s="209" t="s">
        <v>244</v>
      </c>
      <c r="E118" s="210" t="s">
        <v>316</v>
      </c>
      <c r="F118" s="211" t="s">
        <v>317</v>
      </c>
      <c r="G118" s="212" t="s">
        <v>202</v>
      </c>
      <c r="H118" s="213">
        <v>102.23099999999999</v>
      </c>
      <c r="I118" s="214"/>
      <c r="J118" s="215">
        <f>ROUND(I118*H118,2)</f>
        <v>0</v>
      </c>
      <c r="K118" s="211" t="s">
        <v>248</v>
      </c>
      <c r="L118" s="60"/>
      <c r="M118" s="216" t="s">
        <v>21</v>
      </c>
      <c r="N118" s="217" t="s">
        <v>42</v>
      </c>
      <c r="O118" s="41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3" t="s">
        <v>129</v>
      </c>
      <c r="AT118" s="23" t="s">
        <v>244</v>
      </c>
      <c r="AU118" s="23" t="s">
        <v>81</v>
      </c>
      <c r="AY118" s="23" t="s">
        <v>123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3" t="s">
        <v>79</v>
      </c>
      <c r="BK118" s="203">
        <f>ROUND(I118*H118,2)</f>
        <v>0</v>
      </c>
      <c r="BL118" s="23" t="s">
        <v>129</v>
      </c>
      <c r="BM118" s="23" t="s">
        <v>661</v>
      </c>
    </row>
    <row r="119" spans="2:65" s="12" customFormat="1" ht="13.5">
      <c r="B119" s="229"/>
      <c r="C119" s="230"/>
      <c r="D119" s="220" t="s">
        <v>250</v>
      </c>
      <c r="E119" s="231" t="s">
        <v>21</v>
      </c>
      <c r="F119" s="232" t="s">
        <v>662</v>
      </c>
      <c r="G119" s="230"/>
      <c r="H119" s="233">
        <v>102.23099999999999</v>
      </c>
      <c r="I119" s="234"/>
      <c r="J119" s="230"/>
      <c r="K119" s="230"/>
      <c r="L119" s="235"/>
      <c r="M119" s="236"/>
      <c r="N119" s="237"/>
      <c r="O119" s="237"/>
      <c r="P119" s="237"/>
      <c r="Q119" s="237"/>
      <c r="R119" s="237"/>
      <c r="S119" s="237"/>
      <c r="T119" s="238"/>
      <c r="AT119" s="239" t="s">
        <v>250</v>
      </c>
      <c r="AU119" s="239" t="s">
        <v>81</v>
      </c>
      <c r="AV119" s="12" t="s">
        <v>81</v>
      </c>
      <c r="AW119" s="12" t="s">
        <v>35</v>
      </c>
      <c r="AX119" s="12" t="s">
        <v>79</v>
      </c>
      <c r="AY119" s="239" t="s">
        <v>123</v>
      </c>
    </row>
    <row r="120" spans="2:65" s="1" customFormat="1" ht="16.5" customHeight="1">
      <c r="B120" s="40"/>
      <c r="C120" s="209" t="s">
        <v>162</v>
      </c>
      <c r="D120" s="209" t="s">
        <v>244</v>
      </c>
      <c r="E120" s="210" t="s">
        <v>319</v>
      </c>
      <c r="F120" s="211" t="s">
        <v>320</v>
      </c>
      <c r="G120" s="212" t="s">
        <v>202</v>
      </c>
      <c r="H120" s="213">
        <v>96.200999999999993</v>
      </c>
      <c r="I120" s="214"/>
      <c r="J120" s="215">
        <f>ROUND(I120*H120,2)</f>
        <v>0</v>
      </c>
      <c r="K120" s="211" t="s">
        <v>248</v>
      </c>
      <c r="L120" s="60"/>
      <c r="M120" s="216" t="s">
        <v>21</v>
      </c>
      <c r="N120" s="217" t="s">
        <v>42</v>
      </c>
      <c r="O120" s="41"/>
      <c r="P120" s="201">
        <f>O120*H120</f>
        <v>0</v>
      </c>
      <c r="Q120" s="201">
        <v>0</v>
      </c>
      <c r="R120" s="201">
        <f>Q120*H120</f>
        <v>0</v>
      </c>
      <c r="S120" s="201">
        <v>0</v>
      </c>
      <c r="T120" s="202">
        <f>S120*H120</f>
        <v>0</v>
      </c>
      <c r="AR120" s="23" t="s">
        <v>129</v>
      </c>
      <c r="AT120" s="23" t="s">
        <v>244</v>
      </c>
      <c r="AU120" s="23" t="s">
        <v>81</v>
      </c>
      <c r="AY120" s="23" t="s">
        <v>123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3" t="s">
        <v>79</v>
      </c>
      <c r="BK120" s="203">
        <f>ROUND(I120*H120,2)</f>
        <v>0</v>
      </c>
      <c r="BL120" s="23" t="s">
        <v>129</v>
      </c>
      <c r="BM120" s="23" t="s">
        <v>663</v>
      </c>
    </row>
    <row r="121" spans="2:65" s="12" customFormat="1" ht="13.5">
      <c r="B121" s="229"/>
      <c r="C121" s="230"/>
      <c r="D121" s="220" t="s">
        <v>250</v>
      </c>
      <c r="E121" s="231" t="s">
        <v>21</v>
      </c>
      <c r="F121" s="232" t="s">
        <v>220</v>
      </c>
      <c r="G121" s="230"/>
      <c r="H121" s="233">
        <v>96.200999999999993</v>
      </c>
      <c r="I121" s="234"/>
      <c r="J121" s="230"/>
      <c r="K121" s="230"/>
      <c r="L121" s="235"/>
      <c r="M121" s="236"/>
      <c r="N121" s="237"/>
      <c r="O121" s="237"/>
      <c r="P121" s="237"/>
      <c r="Q121" s="237"/>
      <c r="R121" s="237"/>
      <c r="S121" s="237"/>
      <c r="T121" s="238"/>
      <c r="AT121" s="239" t="s">
        <v>250</v>
      </c>
      <c r="AU121" s="239" t="s">
        <v>81</v>
      </c>
      <c r="AV121" s="12" t="s">
        <v>81</v>
      </c>
      <c r="AW121" s="12" t="s">
        <v>35</v>
      </c>
      <c r="AX121" s="12" t="s">
        <v>79</v>
      </c>
      <c r="AY121" s="239" t="s">
        <v>123</v>
      </c>
    </row>
    <row r="122" spans="2:65" s="1" customFormat="1" ht="16.5" customHeight="1">
      <c r="B122" s="40"/>
      <c r="C122" s="209" t="s">
        <v>166</v>
      </c>
      <c r="D122" s="209" t="s">
        <v>244</v>
      </c>
      <c r="E122" s="210" t="s">
        <v>322</v>
      </c>
      <c r="F122" s="211" t="s">
        <v>323</v>
      </c>
      <c r="G122" s="212" t="s">
        <v>324</v>
      </c>
      <c r="H122" s="213">
        <v>163.542</v>
      </c>
      <c r="I122" s="214"/>
      <c r="J122" s="215">
        <f>ROUND(I122*H122,2)</f>
        <v>0</v>
      </c>
      <c r="K122" s="211" t="s">
        <v>248</v>
      </c>
      <c r="L122" s="60"/>
      <c r="M122" s="216" t="s">
        <v>21</v>
      </c>
      <c r="N122" s="217" t="s">
        <v>42</v>
      </c>
      <c r="O122" s="41"/>
      <c r="P122" s="201">
        <f>O122*H122</f>
        <v>0</v>
      </c>
      <c r="Q122" s="201">
        <v>0</v>
      </c>
      <c r="R122" s="201">
        <f>Q122*H122</f>
        <v>0</v>
      </c>
      <c r="S122" s="201">
        <v>0</v>
      </c>
      <c r="T122" s="202">
        <f>S122*H122</f>
        <v>0</v>
      </c>
      <c r="AR122" s="23" t="s">
        <v>129</v>
      </c>
      <c r="AT122" s="23" t="s">
        <v>244</v>
      </c>
      <c r="AU122" s="23" t="s">
        <v>81</v>
      </c>
      <c r="AY122" s="23" t="s">
        <v>123</v>
      </c>
      <c r="BE122" s="203">
        <f>IF(N122="základní",J122,0)</f>
        <v>0</v>
      </c>
      <c r="BF122" s="203">
        <f>IF(N122="snížená",J122,0)</f>
        <v>0</v>
      </c>
      <c r="BG122" s="203">
        <f>IF(N122="zákl. přenesená",J122,0)</f>
        <v>0</v>
      </c>
      <c r="BH122" s="203">
        <f>IF(N122="sníž. přenesená",J122,0)</f>
        <v>0</v>
      </c>
      <c r="BI122" s="203">
        <f>IF(N122="nulová",J122,0)</f>
        <v>0</v>
      </c>
      <c r="BJ122" s="23" t="s">
        <v>79</v>
      </c>
      <c r="BK122" s="203">
        <f>ROUND(I122*H122,2)</f>
        <v>0</v>
      </c>
      <c r="BL122" s="23" t="s">
        <v>129</v>
      </c>
      <c r="BM122" s="23" t="s">
        <v>664</v>
      </c>
    </row>
    <row r="123" spans="2:65" s="12" customFormat="1" ht="13.5">
      <c r="B123" s="229"/>
      <c r="C123" s="230"/>
      <c r="D123" s="220" t="s">
        <v>250</v>
      </c>
      <c r="E123" s="231" t="s">
        <v>21</v>
      </c>
      <c r="F123" s="232" t="s">
        <v>665</v>
      </c>
      <c r="G123" s="230"/>
      <c r="H123" s="233">
        <v>163.542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250</v>
      </c>
      <c r="AU123" s="239" t="s">
        <v>81</v>
      </c>
      <c r="AV123" s="12" t="s">
        <v>81</v>
      </c>
      <c r="AW123" s="12" t="s">
        <v>35</v>
      </c>
      <c r="AX123" s="12" t="s">
        <v>79</v>
      </c>
      <c r="AY123" s="239" t="s">
        <v>123</v>
      </c>
    </row>
    <row r="124" spans="2:65" s="1" customFormat="1" ht="16.5" customHeight="1">
      <c r="B124" s="40"/>
      <c r="C124" s="191" t="s">
        <v>170</v>
      </c>
      <c r="D124" s="191" t="s">
        <v>125</v>
      </c>
      <c r="E124" s="192" t="s">
        <v>666</v>
      </c>
      <c r="F124" s="193" t="s">
        <v>667</v>
      </c>
      <c r="G124" s="194" t="s">
        <v>324</v>
      </c>
      <c r="H124" s="195">
        <v>9</v>
      </c>
      <c r="I124" s="196"/>
      <c r="J124" s="197">
        <f>ROUND(I124*H124,2)</f>
        <v>0</v>
      </c>
      <c r="K124" s="193" t="s">
        <v>248</v>
      </c>
      <c r="L124" s="198"/>
      <c r="M124" s="199" t="s">
        <v>21</v>
      </c>
      <c r="N124" s="200" t="s">
        <v>42</v>
      </c>
      <c r="O124" s="41"/>
      <c r="P124" s="201">
        <f>O124*H124</f>
        <v>0</v>
      </c>
      <c r="Q124" s="201">
        <v>1</v>
      </c>
      <c r="R124" s="201">
        <f>Q124*H124</f>
        <v>9</v>
      </c>
      <c r="S124" s="201">
        <v>0</v>
      </c>
      <c r="T124" s="202">
        <f>S124*H124</f>
        <v>0</v>
      </c>
      <c r="AR124" s="23" t="s">
        <v>128</v>
      </c>
      <c r="AT124" s="23" t="s">
        <v>125</v>
      </c>
      <c r="AU124" s="23" t="s">
        <v>81</v>
      </c>
      <c r="AY124" s="23" t="s">
        <v>123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3" t="s">
        <v>79</v>
      </c>
      <c r="BK124" s="203">
        <f>ROUND(I124*H124,2)</f>
        <v>0</v>
      </c>
      <c r="BL124" s="23" t="s">
        <v>129</v>
      </c>
      <c r="BM124" s="23" t="s">
        <v>668</v>
      </c>
    </row>
    <row r="125" spans="2:65" s="11" customFormat="1" ht="13.5">
      <c r="B125" s="218"/>
      <c r="C125" s="219"/>
      <c r="D125" s="220" t="s">
        <v>250</v>
      </c>
      <c r="E125" s="221" t="s">
        <v>21</v>
      </c>
      <c r="F125" s="222" t="s">
        <v>629</v>
      </c>
      <c r="G125" s="219"/>
      <c r="H125" s="221" t="s">
        <v>21</v>
      </c>
      <c r="I125" s="223"/>
      <c r="J125" s="219"/>
      <c r="K125" s="219"/>
      <c r="L125" s="224"/>
      <c r="M125" s="225"/>
      <c r="N125" s="226"/>
      <c r="O125" s="226"/>
      <c r="P125" s="226"/>
      <c r="Q125" s="226"/>
      <c r="R125" s="226"/>
      <c r="S125" s="226"/>
      <c r="T125" s="227"/>
      <c r="AT125" s="228" t="s">
        <v>250</v>
      </c>
      <c r="AU125" s="228" t="s">
        <v>81</v>
      </c>
      <c r="AV125" s="11" t="s">
        <v>79</v>
      </c>
      <c r="AW125" s="11" t="s">
        <v>35</v>
      </c>
      <c r="AX125" s="11" t="s">
        <v>71</v>
      </c>
      <c r="AY125" s="228" t="s">
        <v>123</v>
      </c>
    </row>
    <row r="126" spans="2:65" s="12" customFormat="1" ht="13.5">
      <c r="B126" s="229"/>
      <c r="C126" s="230"/>
      <c r="D126" s="220" t="s">
        <v>250</v>
      </c>
      <c r="E126" s="231" t="s">
        <v>21</v>
      </c>
      <c r="F126" s="232" t="s">
        <v>669</v>
      </c>
      <c r="G126" s="230"/>
      <c r="H126" s="233">
        <v>9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250</v>
      </c>
      <c r="AU126" s="239" t="s">
        <v>81</v>
      </c>
      <c r="AV126" s="12" t="s">
        <v>81</v>
      </c>
      <c r="AW126" s="12" t="s">
        <v>35</v>
      </c>
      <c r="AX126" s="12" t="s">
        <v>71</v>
      </c>
      <c r="AY126" s="239" t="s">
        <v>123</v>
      </c>
    </row>
    <row r="127" spans="2:65" s="13" customFormat="1" ht="13.5">
      <c r="B127" s="240"/>
      <c r="C127" s="241"/>
      <c r="D127" s="220" t="s">
        <v>250</v>
      </c>
      <c r="E127" s="242" t="s">
        <v>670</v>
      </c>
      <c r="F127" s="243" t="s">
        <v>295</v>
      </c>
      <c r="G127" s="241"/>
      <c r="H127" s="244">
        <v>9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250</v>
      </c>
      <c r="AU127" s="250" t="s">
        <v>81</v>
      </c>
      <c r="AV127" s="13" t="s">
        <v>129</v>
      </c>
      <c r="AW127" s="13" t="s">
        <v>35</v>
      </c>
      <c r="AX127" s="13" t="s">
        <v>79</v>
      </c>
      <c r="AY127" s="250" t="s">
        <v>123</v>
      </c>
    </row>
    <row r="128" spans="2:65" s="1" customFormat="1" ht="16.5" customHeight="1">
      <c r="B128" s="40"/>
      <c r="C128" s="191" t="s">
        <v>174</v>
      </c>
      <c r="D128" s="191" t="s">
        <v>125</v>
      </c>
      <c r="E128" s="192" t="s">
        <v>671</v>
      </c>
      <c r="F128" s="193" t="s">
        <v>672</v>
      </c>
      <c r="G128" s="194" t="s">
        <v>324</v>
      </c>
      <c r="H128" s="195">
        <v>8.5500000000000007</v>
      </c>
      <c r="I128" s="196"/>
      <c r="J128" s="197">
        <f>ROUND(I128*H128,2)</f>
        <v>0</v>
      </c>
      <c r="K128" s="193" t="s">
        <v>248</v>
      </c>
      <c r="L128" s="198"/>
      <c r="M128" s="199" t="s">
        <v>21</v>
      </c>
      <c r="N128" s="200" t="s">
        <v>42</v>
      </c>
      <c r="O128" s="41"/>
      <c r="P128" s="201">
        <f>O128*H128</f>
        <v>0</v>
      </c>
      <c r="Q128" s="201">
        <v>1</v>
      </c>
      <c r="R128" s="201">
        <f>Q128*H128</f>
        <v>8.5500000000000007</v>
      </c>
      <c r="S128" s="201">
        <v>0</v>
      </c>
      <c r="T128" s="202">
        <f>S128*H128</f>
        <v>0</v>
      </c>
      <c r="AR128" s="23" t="s">
        <v>128</v>
      </c>
      <c r="AT128" s="23" t="s">
        <v>125</v>
      </c>
      <c r="AU128" s="23" t="s">
        <v>81</v>
      </c>
      <c r="AY128" s="23" t="s">
        <v>123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3" t="s">
        <v>79</v>
      </c>
      <c r="BK128" s="203">
        <f>ROUND(I128*H128,2)</f>
        <v>0</v>
      </c>
      <c r="BL128" s="23" t="s">
        <v>129</v>
      </c>
      <c r="BM128" s="23" t="s">
        <v>673</v>
      </c>
    </row>
    <row r="129" spans="2:65" s="12" customFormat="1" ht="13.5">
      <c r="B129" s="229"/>
      <c r="C129" s="230"/>
      <c r="D129" s="220" t="s">
        <v>250</v>
      </c>
      <c r="E129" s="231" t="s">
        <v>21</v>
      </c>
      <c r="F129" s="232" t="s">
        <v>674</v>
      </c>
      <c r="G129" s="230"/>
      <c r="H129" s="233">
        <v>8.5500000000000007</v>
      </c>
      <c r="I129" s="234"/>
      <c r="J129" s="230"/>
      <c r="K129" s="230"/>
      <c r="L129" s="235"/>
      <c r="M129" s="236"/>
      <c r="N129" s="237"/>
      <c r="O129" s="237"/>
      <c r="P129" s="237"/>
      <c r="Q129" s="237"/>
      <c r="R129" s="237"/>
      <c r="S129" s="237"/>
      <c r="T129" s="238"/>
      <c r="AT129" s="239" t="s">
        <v>250</v>
      </c>
      <c r="AU129" s="239" t="s">
        <v>81</v>
      </c>
      <c r="AV129" s="12" t="s">
        <v>81</v>
      </c>
      <c r="AW129" s="12" t="s">
        <v>35</v>
      </c>
      <c r="AX129" s="12" t="s">
        <v>71</v>
      </c>
      <c r="AY129" s="239" t="s">
        <v>123</v>
      </c>
    </row>
    <row r="130" spans="2:65" s="13" customFormat="1" ht="13.5">
      <c r="B130" s="240"/>
      <c r="C130" s="241"/>
      <c r="D130" s="220" t="s">
        <v>250</v>
      </c>
      <c r="E130" s="242" t="s">
        <v>675</v>
      </c>
      <c r="F130" s="243" t="s">
        <v>295</v>
      </c>
      <c r="G130" s="241"/>
      <c r="H130" s="244">
        <v>8.5500000000000007</v>
      </c>
      <c r="I130" s="245"/>
      <c r="J130" s="241"/>
      <c r="K130" s="241"/>
      <c r="L130" s="246"/>
      <c r="M130" s="247"/>
      <c r="N130" s="248"/>
      <c r="O130" s="248"/>
      <c r="P130" s="248"/>
      <c r="Q130" s="248"/>
      <c r="R130" s="248"/>
      <c r="S130" s="248"/>
      <c r="T130" s="249"/>
      <c r="AT130" s="250" t="s">
        <v>250</v>
      </c>
      <c r="AU130" s="250" t="s">
        <v>81</v>
      </c>
      <c r="AV130" s="13" t="s">
        <v>129</v>
      </c>
      <c r="AW130" s="13" t="s">
        <v>35</v>
      </c>
      <c r="AX130" s="13" t="s">
        <v>79</v>
      </c>
      <c r="AY130" s="250" t="s">
        <v>123</v>
      </c>
    </row>
    <row r="131" spans="2:65" s="1" customFormat="1" ht="16.5" customHeight="1">
      <c r="B131" s="40"/>
      <c r="C131" s="191" t="s">
        <v>10</v>
      </c>
      <c r="D131" s="191" t="s">
        <v>125</v>
      </c>
      <c r="E131" s="192" t="s">
        <v>676</v>
      </c>
      <c r="F131" s="193" t="s">
        <v>677</v>
      </c>
      <c r="G131" s="194" t="s">
        <v>324</v>
      </c>
      <c r="H131" s="195">
        <v>17.100000000000001</v>
      </c>
      <c r="I131" s="196"/>
      <c r="J131" s="197">
        <f>ROUND(I131*H131,2)</f>
        <v>0</v>
      </c>
      <c r="K131" s="193" t="s">
        <v>21</v>
      </c>
      <c r="L131" s="198"/>
      <c r="M131" s="199" t="s">
        <v>21</v>
      </c>
      <c r="N131" s="200" t="s">
        <v>42</v>
      </c>
      <c r="O131" s="41"/>
      <c r="P131" s="201">
        <f>O131*H131</f>
        <v>0</v>
      </c>
      <c r="Q131" s="201">
        <v>1</v>
      </c>
      <c r="R131" s="201">
        <f>Q131*H131</f>
        <v>17.100000000000001</v>
      </c>
      <c r="S131" s="201">
        <v>0</v>
      </c>
      <c r="T131" s="202">
        <f>S131*H131</f>
        <v>0</v>
      </c>
      <c r="AR131" s="23" t="s">
        <v>128</v>
      </c>
      <c r="AT131" s="23" t="s">
        <v>125</v>
      </c>
      <c r="AU131" s="23" t="s">
        <v>81</v>
      </c>
      <c r="AY131" s="23" t="s">
        <v>123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3" t="s">
        <v>79</v>
      </c>
      <c r="BK131" s="203">
        <f>ROUND(I131*H131,2)</f>
        <v>0</v>
      </c>
      <c r="BL131" s="23" t="s">
        <v>129</v>
      </c>
      <c r="BM131" s="23" t="s">
        <v>678</v>
      </c>
    </row>
    <row r="132" spans="2:65" s="12" customFormat="1" ht="13.5">
      <c r="B132" s="229"/>
      <c r="C132" s="230"/>
      <c r="D132" s="220" t="s">
        <v>250</v>
      </c>
      <c r="E132" s="231" t="s">
        <v>21</v>
      </c>
      <c r="F132" s="232" t="s">
        <v>679</v>
      </c>
      <c r="G132" s="230"/>
      <c r="H132" s="233">
        <v>17.100000000000001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250</v>
      </c>
      <c r="AU132" s="239" t="s">
        <v>81</v>
      </c>
      <c r="AV132" s="12" t="s">
        <v>81</v>
      </c>
      <c r="AW132" s="12" t="s">
        <v>35</v>
      </c>
      <c r="AX132" s="12" t="s">
        <v>71</v>
      </c>
      <c r="AY132" s="239" t="s">
        <v>123</v>
      </c>
    </row>
    <row r="133" spans="2:65" s="13" customFormat="1" ht="13.5">
      <c r="B133" s="240"/>
      <c r="C133" s="241"/>
      <c r="D133" s="220" t="s">
        <v>250</v>
      </c>
      <c r="E133" s="242" t="s">
        <v>680</v>
      </c>
      <c r="F133" s="243" t="s">
        <v>295</v>
      </c>
      <c r="G133" s="241"/>
      <c r="H133" s="244">
        <v>17.100000000000001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250</v>
      </c>
      <c r="AU133" s="250" t="s">
        <v>81</v>
      </c>
      <c r="AV133" s="13" t="s">
        <v>129</v>
      </c>
      <c r="AW133" s="13" t="s">
        <v>35</v>
      </c>
      <c r="AX133" s="13" t="s">
        <v>79</v>
      </c>
      <c r="AY133" s="250" t="s">
        <v>123</v>
      </c>
    </row>
    <row r="134" spans="2:65" s="1" customFormat="1" ht="25.5" customHeight="1">
      <c r="B134" s="40"/>
      <c r="C134" s="209" t="s">
        <v>181</v>
      </c>
      <c r="D134" s="209" t="s">
        <v>244</v>
      </c>
      <c r="E134" s="210" t="s">
        <v>327</v>
      </c>
      <c r="F134" s="211" t="s">
        <v>328</v>
      </c>
      <c r="G134" s="212" t="s">
        <v>202</v>
      </c>
      <c r="H134" s="213">
        <v>78.221999999999994</v>
      </c>
      <c r="I134" s="214"/>
      <c r="J134" s="215">
        <f>ROUND(I134*H134,2)</f>
        <v>0</v>
      </c>
      <c r="K134" s="211" t="s">
        <v>248</v>
      </c>
      <c r="L134" s="60"/>
      <c r="M134" s="216" t="s">
        <v>21</v>
      </c>
      <c r="N134" s="217" t="s">
        <v>42</v>
      </c>
      <c r="O134" s="41"/>
      <c r="P134" s="201">
        <f>O134*H134</f>
        <v>0</v>
      </c>
      <c r="Q134" s="201">
        <v>0</v>
      </c>
      <c r="R134" s="201">
        <f>Q134*H134</f>
        <v>0</v>
      </c>
      <c r="S134" s="201">
        <v>0</v>
      </c>
      <c r="T134" s="202">
        <f>S134*H134</f>
        <v>0</v>
      </c>
      <c r="AR134" s="23" t="s">
        <v>129</v>
      </c>
      <c r="AT134" s="23" t="s">
        <v>244</v>
      </c>
      <c r="AU134" s="23" t="s">
        <v>81</v>
      </c>
      <c r="AY134" s="23" t="s">
        <v>123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3" t="s">
        <v>79</v>
      </c>
      <c r="BK134" s="203">
        <f>ROUND(I134*H134,2)</f>
        <v>0</v>
      </c>
      <c r="BL134" s="23" t="s">
        <v>129</v>
      </c>
      <c r="BM134" s="23" t="s">
        <v>681</v>
      </c>
    </row>
    <row r="135" spans="2:65" s="12" customFormat="1" ht="13.5">
      <c r="B135" s="229"/>
      <c r="C135" s="230"/>
      <c r="D135" s="220" t="s">
        <v>250</v>
      </c>
      <c r="E135" s="231" t="s">
        <v>21</v>
      </c>
      <c r="F135" s="232" t="s">
        <v>605</v>
      </c>
      <c r="G135" s="230"/>
      <c r="H135" s="233">
        <v>24.3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AT135" s="239" t="s">
        <v>250</v>
      </c>
      <c r="AU135" s="239" t="s">
        <v>81</v>
      </c>
      <c r="AV135" s="12" t="s">
        <v>81</v>
      </c>
      <c r="AW135" s="12" t="s">
        <v>35</v>
      </c>
      <c r="AX135" s="12" t="s">
        <v>71</v>
      </c>
      <c r="AY135" s="239" t="s">
        <v>123</v>
      </c>
    </row>
    <row r="136" spans="2:65" s="12" customFormat="1" ht="13.5">
      <c r="B136" s="229"/>
      <c r="C136" s="230"/>
      <c r="D136" s="220" t="s">
        <v>250</v>
      </c>
      <c r="E136" s="231" t="s">
        <v>21</v>
      </c>
      <c r="F136" s="232" t="s">
        <v>682</v>
      </c>
      <c r="G136" s="230"/>
      <c r="H136" s="233">
        <v>53.921999999999997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250</v>
      </c>
      <c r="AU136" s="239" t="s">
        <v>81</v>
      </c>
      <c r="AV136" s="12" t="s">
        <v>81</v>
      </c>
      <c r="AW136" s="12" t="s">
        <v>35</v>
      </c>
      <c r="AX136" s="12" t="s">
        <v>71</v>
      </c>
      <c r="AY136" s="239" t="s">
        <v>123</v>
      </c>
    </row>
    <row r="137" spans="2:65" s="13" customFormat="1" ht="13.5">
      <c r="B137" s="240"/>
      <c r="C137" s="241"/>
      <c r="D137" s="220" t="s">
        <v>250</v>
      </c>
      <c r="E137" s="242" t="s">
        <v>683</v>
      </c>
      <c r="F137" s="243" t="s">
        <v>295</v>
      </c>
      <c r="G137" s="241"/>
      <c r="H137" s="244">
        <v>78.221999999999994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250</v>
      </c>
      <c r="AU137" s="250" t="s">
        <v>81</v>
      </c>
      <c r="AV137" s="13" t="s">
        <v>129</v>
      </c>
      <c r="AW137" s="13" t="s">
        <v>35</v>
      </c>
      <c r="AX137" s="13" t="s">
        <v>79</v>
      </c>
      <c r="AY137" s="250" t="s">
        <v>123</v>
      </c>
    </row>
    <row r="138" spans="2:65" s="1" customFormat="1" ht="38.25" customHeight="1">
      <c r="B138" s="40"/>
      <c r="C138" s="209" t="s">
        <v>185</v>
      </c>
      <c r="D138" s="209" t="s">
        <v>244</v>
      </c>
      <c r="E138" s="210" t="s">
        <v>684</v>
      </c>
      <c r="F138" s="211" t="s">
        <v>685</v>
      </c>
      <c r="G138" s="212" t="s">
        <v>202</v>
      </c>
      <c r="H138" s="213">
        <v>18.007000000000001</v>
      </c>
      <c r="I138" s="214"/>
      <c r="J138" s="215">
        <f>ROUND(I138*H138,2)</f>
        <v>0</v>
      </c>
      <c r="K138" s="211" t="s">
        <v>248</v>
      </c>
      <c r="L138" s="60"/>
      <c r="M138" s="216" t="s">
        <v>21</v>
      </c>
      <c r="N138" s="217" t="s">
        <v>42</v>
      </c>
      <c r="O138" s="41"/>
      <c r="P138" s="201">
        <f>O138*H138</f>
        <v>0</v>
      </c>
      <c r="Q138" s="201">
        <v>0</v>
      </c>
      <c r="R138" s="201">
        <f>Q138*H138</f>
        <v>0</v>
      </c>
      <c r="S138" s="201">
        <v>0</v>
      </c>
      <c r="T138" s="202">
        <f>S138*H138</f>
        <v>0</v>
      </c>
      <c r="AR138" s="23" t="s">
        <v>129</v>
      </c>
      <c r="AT138" s="23" t="s">
        <v>244</v>
      </c>
      <c r="AU138" s="23" t="s">
        <v>81</v>
      </c>
      <c r="AY138" s="23" t="s">
        <v>123</v>
      </c>
      <c r="BE138" s="203">
        <f>IF(N138="základní",J138,0)</f>
        <v>0</v>
      </c>
      <c r="BF138" s="203">
        <f>IF(N138="snížená",J138,0)</f>
        <v>0</v>
      </c>
      <c r="BG138" s="203">
        <f>IF(N138="zákl. přenesená",J138,0)</f>
        <v>0</v>
      </c>
      <c r="BH138" s="203">
        <f>IF(N138="sníž. přenesená",J138,0)</f>
        <v>0</v>
      </c>
      <c r="BI138" s="203">
        <f>IF(N138="nulová",J138,0)</f>
        <v>0</v>
      </c>
      <c r="BJ138" s="23" t="s">
        <v>79</v>
      </c>
      <c r="BK138" s="203">
        <f>ROUND(I138*H138,2)</f>
        <v>0</v>
      </c>
      <c r="BL138" s="23" t="s">
        <v>129</v>
      </c>
      <c r="BM138" s="23" t="s">
        <v>686</v>
      </c>
    </row>
    <row r="139" spans="2:65" s="11" customFormat="1" ht="13.5">
      <c r="B139" s="218"/>
      <c r="C139" s="219"/>
      <c r="D139" s="220" t="s">
        <v>250</v>
      </c>
      <c r="E139" s="221" t="s">
        <v>21</v>
      </c>
      <c r="F139" s="222" t="s">
        <v>687</v>
      </c>
      <c r="G139" s="219"/>
      <c r="H139" s="221" t="s">
        <v>21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250</v>
      </c>
      <c r="AU139" s="228" t="s">
        <v>81</v>
      </c>
      <c r="AV139" s="11" t="s">
        <v>79</v>
      </c>
      <c r="AW139" s="11" t="s">
        <v>35</v>
      </c>
      <c r="AX139" s="11" t="s">
        <v>71</v>
      </c>
      <c r="AY139" s="228" t="s">
        <v>123</v>
      </c>
    </row>
    <row r="140" spans="2:65" s="12" customFormat="1" ht="13.5">
      <c r="B140" s="229"/>
      <c r="C140" s="230"/>
      <c r="D140" s="220" t="s">
        <v>250</v>
      </c>
      <c r="E140" s="231" t="s">
        <v>617</v>
      </c>
      <c r="F140" s="232" t="s">
        <v>688</v>
      </c>
      <c r="G140" s="230"/>
      <c r="H140" s="233">
        <v>18.007000000000001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250</v>
      </c>
      <c r="AU140" s="239" t="s">
        <v>81</v>
      </c>
      <c r="AV140" s="12" t="s">
        <v>81</v>
      </c>
      <c r="AW140" s="12" t="s">
        <v>35</v>
      </c>
      <c r="AX140" s="12" t="s">
        <v>79</v>
      </c>
      <c r="AY140" s="239" t="s">
        <v>123</v>
      </c>
    </row>
    <row r="141" spans="2:65" s="1" customFormat="1" ht="16.5" customHeight="1">
      <c r="B141" s="40"/>
      <c r="C141" s="191" t="s">
        <v>189</v>
      </c>
      <c r="D141" s="191" t="s">
        <v>125</v>
      </c>
      <c r="E141" s="192" t="s">
        <v>330</v>
      </c>
      <c r="F141" s="193" t="s">
        <v>331</v>
      </c>
      <c r="G141" s="194" t="s">
        <v>324</v>
      </c>
      <c r="H141" s="195">
        <v>15.262</v>
      </c>
      <c r="I141" s="196"/>
      <c r="J141" s="197">
        <f>ROUND(I141*H141,2)</f>
        <v>0</v>
      </c>
      <c r="K141" s="193" t="s">
        <v>248</v>
      </c>
      <c r="L141" s="198"/>
      <c r="M141" s="199" t="s">
        <v>21</v>
      </c>
      <c r="N141" s="200" t="s">
        <v>42</v>
      </c>
      <c r="O141" s="41"/>
      <c r="P141" s="201">
        <f>O141*H141</f>
        <v>0</v>
      </c>
      <c r="Q141" s="201">
        <v>1</v>
      </c>
      <c r="R141" s="201">
        <f>Q141*H141</f>
        <v>15.262</v>
      </c>
      <c r="S141" s="201">
        <v>0</v>
      </c>
      <c r="T141" s="202">
        <f>S141*H141</f>
        <v>0</v>
      </c>
      <c r="AR141" s="23" t="s">
        <v>128</v>
      </c>
      <c r="AT141" s="23" t="s">
        <v>125</v>
      </c>
      <c r="AU141" s="23" t="s">
        <v>81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129</v>
      </c>
      <c r="BM141" s="23" t="s">
        <v>689</v>
      </c>
    </row>
    <row r="142" spans="2:65" s="12" customFormat="1" ht="13.5">
      <c r="B142" s="229"/>
      <c r="C142" s="230"/>
      <c r="D142" s="220" t="s">
        <v>250</v>
      </c>
      <c r="E142" s="231" t="s">
        <v>21</v>
      </c>
      <c r="F142" s="232" t="s">
        <v>690</v>
      </c>
      <c r="G142" s="230"/>
      <c r="H142" s="233">
        <v>15.262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250</v>
      </c>
      <c r="AU142" s="239" t="s">
        <v>81</v>
      </c>
      <c r="AV142" s="12" t="s">
        <v>81</v>
      </c>
      <c r="AW142" s="12" t="s">
        <v>35</v>
      </c>
      <c r="AX142" s="12" t="s">
        <v>79</v>
      </c>
      <c r="AY142" s="239" t="s">
        <v>123</v>
      </c>
    </row>
    <row r="143" spans="2:65" s="1" customFormat="1" ht="16.5" customHeight="1">
      <c r="B143" s="40"/>
      <c r="C143" s="191" t="s">
        <v>193</v>
      </c>
      <c r="D143" s="191" t="s">
        <v>125</v>
      </c>
      <c r="E143" s="192" t="s">
        <v>691</v>
      </c>
      <c r="F143" s="193" t="s">
        <v>692</v>
      </c>
      <c r="G143" s="194" t="s">
        <v>324</v>
      </c>
      <c r="H143" s="195">
        <v>36.014000000000003</v>
      </c>
      <c r="I143" s="196"/>
      <c r="J143" s="197">
        <f>ROUND(I143*H143,2)</f>
        <v>0</v>
      </c>
      <c r="K143" s="193" t="s">
        <v>21</v>
      </c>
      <c r="L143" s="198"/>
      <c r="M143" s="199" t="s">
        <v>21</v>
      </c>
      <c r="N143" s="200" t="s">
        <v>42</v>
      </c>
      <c r="O143" s="41"/>
      <c r="P143" s="201">
        <f>O143*H143</f>
        <v>0</v>
      </c>
      <c r="Q143" s="201">
        <v>1</v>
      </c>
      <c r="R143" s="201">
        <f>Q143*H143</f>
        <v>36.014000000000003</v>
      </c>
      <c r="S143" s="201">
        <v>0</v>
      </c>
      <c r="T143" s="202">
        <f>S143*H143</f>
        <v>0</v>
      </c>
      <c r="AR143" s="23" t="s">
        <v>128</v>
      </c>
      <c r="AT143" s="23" t="s">
        <v>125</v>
      </c>
      <c r="AU143" s="23" t="s">
        <v>81</v>
      </c>
      <c r="AY143" s="23" t="s">
        <v>123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3" t="s">
        <v>79</v>
      </c>
      <c r="BK143" s="203">
        <f>ROUND(I143*H143,2)</f>
        <v>0</v>
      </c>
      <c r="BL143" s="23" t="s">
        <v>129</v>
      </c>
      <c r="BM143" s="23" t="s">
        <v>693</v>
      </c>
    </row>
    <row r="144" spans="2:65" s="12" customFormat="1" ht="13.5">
      <c r="B144" s="229"/>
      <c r="C144" s="230"/>
      <c r="D144" s="220" t="s">
        <v>250</v>
      </c>
      <c r="E144" s="231" t="s">
        <v>21</v>
      </c>
      <c r="F144" s="232" t="s">
        <v>694</v>
      </c>
      <c r="G144" s="230"/>
      <c r="H144" s="233">
        <v>36.014000000000003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250</v>
      </c>
      <c r="AU144" s="239" t="s">
        <v>81</v>
      </c>
      <c r="AV144" s="12" t="s">
        <v>81</v>
      </c>
      <c r="AW144" s="12" t="s">
        <v>35</v>
      </c>
      <c r="AX144" s="12" t="s">
        <v>79</v>
      </c>
      <c r="AY144" s="239" t="s">
        <v>123</v>
      </c>
    </row>
    <row r="145" spans="2:65" s="10" customFormat="1" ht="29.85" customHeight="1">
      <c r="B145" s="175"/>
      <c r="C145" s="176"/>
      <c r="D145" s="177" t="s">
        <v>70</v>
      </c>
      <c r="E145" s="189" t="s">
        <v>81</v>
      </c>
      <c r="F145" s="189" t="s">
        <v>412</v>
      </c>
      <c r="G145" s="176"/>
      <c r="H145" s="176"/>
      <c r="I145" s="179"/>
      <c r="J145" s="190">
        <f>BK145</f>
        <v>0</v>
      </c>
      <c r="K145" s="176"/>
      <c r="L145" s="181"/>
      <c r="M145" s="182"/>
      <c r="N145" s="183"/>
      <c r="O145" s="183"/>
      <c r="P145" s="184">
        <f>SUM(P146:P156)</f>
        <v>0</v>
      </c>
      <c r="Q145" s="183"/>
      <c r="R145" s="184">
        <f>SUM(R146:R156)</f>
        <v>5.1658499999999996E-2</v>
      </c>
      <c r="S145" s="183"/>
      <c r="T145" s="185">
        <f>SUM(T146:T156)</f>
        <v>0</v>
      </c>
      <c r="AR145" s="186" t="s">
        <v>79</v>
      </c>
      <c r="AT145" s="187" t="s">
        <v>70</v>
      </c>
      <c r="AU145" s="187" t="s">
        <v>79</v>
      </c>
      <c r="AY145" s="186" t="s">
        <v>123</v>
      </c>
      <c r="BK145" s="188">
        <f>SUM(BK146:BK156)</f>
        <v>0</v>
      </c>
    </row>
    <row r="146" spans="2:65" s="1" customFormat="1" ht="16.5" customHeight="1">
      <c r="B146" s="40"/>
      <c r="C146" s="209" t="s">
        <v>197</v>
      </c>
      <c r="D146" s="209" t="s">
        <v>244</v>
      </c>
      <c r="E146" s="210" t="s">
        <v>695</v>
      </c>
      <c r="F146" s="211" t="s">
        <v>696</v>
      </c>
      <c r="G146" s="212" t="s">
        <v>213</v>
      </c>
      <c r="H146" s="213">
        <v>15</v>
      </c>
      <c r="I146" s="214"/>
      <c r="J146" s="215">
        <f>ROUND(I146*H146,2)</f>
        <v>0</v>
      </c>
      <c r="K146" s="211" t="s">
        <v>248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1.16E-3</v>
      </c>
      <c r="R146" s="201">
        <f>Q146*H146</f>
        <v>1.7399999999999999E-2</v>
      </c>
      <c r="S146" s="201">
        <v>0</v>
      </c>
      <c r="T146" s="202">
        <f>S146*H146</f>
        <v>0</v>
      </c>
      <c r="AR146" s="23" t="s">
        <v>129</v>
      </c>
      <c r="AT146" s="23" t="s">
        <v>244</v>
      </c>
      <c r="AU146" s="23" t="s">
        <v>81</v>
      </c>
      <c r="AY146" s="23" t="s">
        <v>123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129</v>
      </c>
      <c r="BM146" s="23" t="s">
        <v>697</v>
      </c>
    </row>
    <row r="147" spans="2:65" s="11" customFormat="1" ht="13.5">
      <c r="B147" s="218"/>
      <c r="C147" s="219"/>
      <c r="D147" s="220" t="s">
        <v>250</v>
      </c>
      <c r="E147" s="221" t="s">
        <v>21</v>
      </c>
      <c r="F147" s="222" t="s">
        <v>629</v>
      </c>
      <c r="G147" s="219"/>
      <c r="H147" s="221" t="s">
        <v>21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250</v>
      </c>
      <c r="AU147" s="228" t="s">
        <v>81</v>
      </c>
      <c r="AV147" s="11" t="s">
        <v>79</v>
      </c>
      <c r="AW147" s="11" t="s">
        <v>35</v>
      </c>
      <c r="AX147" s="11" t="s">
        <v>71</v>
      </c>
      <c r="AY147" s="228" t="s">
        <v>123</v>
      </c>
    </row>
    <row r="148" spans="2:65" s="12" customFormat="1" ht="13.5">
      <c r="B148" s="229"/>
      <c r="C148" s="230"/>
      <c r="D148" s="220" t="s">
        <v>250</v>
      </c>
      <c r="E148" s="231" t="s">
        <v>222</v>
      </c>
      <c r="F148" s="232" t="s">
        <v>698</v>
      </c>
      <c r="G148" s="230"/>
      <c r="H148" s="233">
        <v>15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250</v>
      </c>
      <c r="AU148" s="239" t="s">
        <v>81</v>
      </c>
      <c r="AV148" s="12" t="s">
        <v>81</v>
      </c>
      <c r="AW148" s="12" t="s">
        <v>35</v>
      </c>
      <c r="AX148" s="12" t="s">
        <v>79</v>
      </c>
      <c r="AY148" s="239" t="s">
        <v>123</v>
      </c>
    </row>
    <row r="149" spans="2:65" s="1" customFormat="1" ht="16.5" customHeight="1">
      <c r="B149" s="40"/>
      <c r="C149" s="191" t="s">
        <v>9</v>
      </c>
      <c r="D149" s="191" t="s">
        <v>125</v>
      </c>
      <c r="E149" s="192" t="s">
        <v>423</v>
      </c>
      <c r="F149" s="193" t="s">
        <v>424</v>
      </c>
      <c r="G149" s="194" t="s">
        <v>208</v>
      </c>
      <c r="H149" s="195">
        <v>87.097999999999999</v>
      </c>
      <c r="I149" s="196"/>
      <c r="J149" s="197">
        <f>ROUND(I149*H149,2)</f>
        <v>0</v>
      </c>
      <c r="K149" s="193" t="s">
        <v>21</v>
      </c>
      <c r="L149" s="198"/>
      <c r="M149" s="199" t="s">
        <v>21</v>
      </c>
      <c r="N149" s="200" t="s">
        <v>42</v>
      </c>
      <c r="O149" s="41"/>
      <c r="P149" s="201">
        <f>O149*H149</f>
        <v>0</v>
      </c>
      <c r="Q149" s="201">
        <v>2.9999999999999997E-4</v>
      </c>
      <c r="R149" s="201">
        <f>Q149*H149</f>
        <v>2.6129399999999997E-2</v>
      </c>
      <c r="S149" s="201">
        <v>0</v>
      </c>
      <c r="T149" s="202">
        <f>S149*H149</f>
        <v>0</v>
      </c>
      <c r="AR149" s="23" t="s">
        <v>128</v>
      </c>
      <c r="AT149" s="23" t="s">
        <v>125</v>
      </c>
      <c r="AU149" s="23" t="s">
        <v>81</v>
      </c>
      <c r="AY149" s="23" t="s">
        <v>123</v>
      </c>
      <c r="BE149" s="203">
        <f>IF(N149="základní",J149,0)</f>
        <v>0</v>
      </c>
      <c r="BF149" s="203">
        <f>IF(N149="snížená",J149,0)</f>
        <v>0</v>
      </c>
      <c r="BG149" s="203">
        <f>IF(N149="zákl. přenesená",J149,0)</f>
        <v>0</v>
      </c>
      <c r="BH149" s="203">
        <f>IF(N149="sníž. přenesená",J149,0)</f>
        <v>0</v>
      </c>
      <c r="BI149" s="203">
        <f>IF(N149="nulová",J149,0)</f>
        <v>0</v>
      </c>
      <c r="BJ149" s="23" t="s">
        <v>79</v>
      </c>
      <c r="BK149" s="203">
        <f>ROUND(I149*H149,2)</f>
        <v>0</v>
      </c>
      <c r="BL149" s="23" t="s">
        <v>129</v>
      </c>
      <c r="BM149" s="23" t="s">
        <v>699</v>
      </c>
    </row>
    <row r="150" spans="2:65" s="11" customFormat="1" ht="13.5">
      <c r="B150" s="218"/>
      <c r="C150" s="219"/>
      <c r="D150" s="220" t="s">
        <v>250</v>
      </c>
      <c r="E150" s="221" t="s">
        <v>21</v>
      </c>
      <c r="F150" s="222" t="s">
        <v>426</v>
      </c>
      <c r="G150" s="219"/>
      <c r="H150" s="221" t="s">
        <v>21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250</v>
      </c>
      <c r="AU150" s="228" t="s">
        <v>81</v>
      </c>
      <c r="AV150" s="11" t="s">
        <v>79</v>
      </c>
      <c r="AW150" s="11" t="s">
        <v>35</v>
      </c>
      <c r="AX150" s="11" t="s">
        <v>71</v>
      </c>
      <c r="AY150" s="228" t="s">
        <v>123</v>
      </c>
    </row>
    <row r="151" spans="2:65" s="12" customFormat="1" ht="13.5">
      <c r="B151" s="229"/>
      <c r="C151" s="230"/>
      <c r="D151" s="220" t="s">
        <v>250</v>
      </c>
      <c r="E151" s="231" t="s">
        <v>21</v>
      </c>
      <c r="F151" s="232" t="s">
        <v>427</v>
      </c>
      <c r="G151" s="230"/>
      <c r="H151" s="233">
        <v>87.097999999999999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AT151" s="239" t="s">
        <v>250</v>
      </c>
      <c r="AU151" s="239" t="s">
        <v>81</v>
      </c>
      <c r="AV151" s="12" t="s">
        <v>81</v>
      </c>
      <c r="AW151" s="12" t="s">
        <v>35</v>
      </c>
      <c r="AX151" s="12" t="s">
        <v>79</v>
      </c>
      <c r="AY151" s="239" t="s">
        <v>123</v>
      </c>
    </row>
    <row r="152" spans="2:65" s="1" customFormat="1" ht="38.25" customHeight="1">
      <c r="B152" s="40"/>
      <c r="C152" s="209" t="s">
        <v>342</v>
      </c>
      <c r="D152" s="209" t="s">
        <v>244</v>
      </c>
      <c r="E152" s="210" t="s">
        <v>700</v>
      </c>
      <c r="F152" s="211" t="s">
        <v>701</v>
      </c>
      <c r="G152" s="212" t="s">
        <v>208</v>
      </c>
      <c r="H152" s="213">
        <v>58.064999999999998</v>
      </c>
      <c r="I152" s="214"/>
      <c r="J152" s="215">
        <f>ROUND(I152*H152,2)</f>
        <v>0</v>
      </c>
      <c r="K152" s="211" t="s">
        <v>248</v>
      </c>
      <c r="L152" s="60"/>
      <c r="M152" s="216" t="s">
        <v>21</v>
      </c>
      <c r="N152" s="217" t="s">
        <v>42</v>
      </c>
      <c r="O152" s="41"/>
      <c r="P152" s="201">
        <f>O152*H152</f>
        <v>0</v>
      </c>
      <c r="Q152" s="201">
        <v>1.3999999999999999E-4</v>
      </c>
      <c r="R152" s="201">
        <f>Q152*H152</f>
        <v>8.1290999999999985E-3</v>
      </c>
      <c r="S152" s="201">
        <v>0</v>
      </c>
      <c r="T152" s="202">
        <f>S152*H152</f>
        <v>0</v>
      </c>
      <c r="AR152" s="23" t="s">
        <v>129</v>
      </c>
      <c r="AT152" s="23" t="s">
        <v>244</v>
      </c>
      <c r="AU152" s="23" t="s">
        <v>81</v>
      </c>
      <c r="AY152" s="23" t="s">
        <v>123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3" t="s">
        <v>79</v>
      </c>
      <c r="BK152" s="203">
        <f>ROUND(I152*H152,2)</f>
        <v>0</v>
      </c>
      <c r="BL152" s="23" t="s">
        <v>129</v>
      </c>
      <c r="BM152" s="23" t="s">
        <v>702</v>
      </c>
    </row>
    <row r="153" spans="2:65" s="11" customFormat="1" ht="13.5">
      <c r="B153" s="218"/>
      <c r="C153" s="219"/>
      <c r="D153" s="220" t="s">
        <v>250</v>
      </c>
      <c r="E153" s="221" t="s">
        <v>21</v>
      </c>
      <c r="F153" s="222" t="s">
        <v>629</v>
      </c>
      <c r="G153" s="219"/>
      <c r="H153" s="221" t="s">
        <v>21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250</v>
      </c>
      <c r="AU153" s="228" t="s">
        <v>81</v>
      </c>
      <c r="AV153" s="11" t="s">
        <v>79</v>
      </c>
      <c r="AW153" s="11" t="s">
        <v>35</v>
      </c>
      <c r="AX153" s="11" t="s">
        <v>71</v>
      </c>
      <c r="AY153" s="228" t="s">
        <v>123</v>
      </c>
    </row>
    <row r="154" spans="2:65" s="12" customFormat="1" ht="13.5">
      <c r="B154" s="229"/>
      <c r="C154" s="230"/>
      <c r="D154" s="220" t="s">
        <v>250</v>
      </c>
      <c r="E154" s="231" t="s">
        <v>21</v>
      </c>
      <c r="F154" s="232" t="s">
        <v>703</v>
      </c>
      <c r="G154" s="230"/>
      <c r="H154" s="233">
        <v>51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250</v>
      </c>
      <c r="AU154" s="239" t="s">
        <v>81</v>
      </c>
      <c r="AV154" s="12" t="s">
        <v>81</v>
      </c>
      <c r="AW154" s="12" t="s">
        <v>35</v>
      </c>
      <c r="AX154" s="12" t="s">
        <v>71</v>
      </c>
      <c r="AY154" s="239" t="s">
        <v>123</v>
      </c>
    </row>
    <row r="155" spans="2:65" s="12" customFormat="1" ht="13.5">
      <c r="B155" s="229"/>
      <c r="C155" s="230"/>
      <c r="D155" s="220" t="s">
        <v>250</v>
      </c>
      <c r="E155" s="231" t="s">
        <v>21</v>
      </c>
      <c r="F155" s="232" t="s">
        <v>704</v>
      </c>
      <c r="G155" s="230"/>
      <c r="H155" s="233">
        <v>7.0650000000000004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AT155" s="239" t="s">
        <v>250</v>
      </c>
      <c r="AU155" s="239" t="s">
        <v>81</v>
      </c>
      <c r="AV155" s="12" t="s">
        <v>81</v>
      </c>
      <c r="AW155" s="12" t="s">
        <v>35</v>
      </c>
      <c r="AX155" s="12" t="s">
        <v>71</v>
      </c>
      <c r="AY155" s="239" t="s">
        <v>123</v>
      </c>
    </row>
    <row r="156" spans="2:65" s="13" customFormat="1" ht="13.5">
      <c r="B156" s="240"/>
      <c r="C156" s="241"/>
      <c r="D156" s="220" t="s">
        <v>250</v>
      </c>
      <c r="E156" s="242" t="s">
        <v>232</v>
      </c>
      <c r="F156" s="243" t="s">
        <v>295</v>
      </c>
      <c r="G156" s="241"/>
      <c r="H156" s="244">
        <v>58.064999999999998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250</v>
      </c>
      <c r="AU156" s="250" t="s">
        <v>81</v>
      </c>
      <c r="AV156" s="13" t="s">
        <v>129</v>
      </c>
      <c r="AW156" s="13" t="s">
        <v>35</v>
      </c>
      <c r="AX156" s="13" t="s">
        <v>79</v>
      </c>
      <c r="AY156" s="250" t="s">
        <v>123</v>
      </c>
    </row>
    <row r="157" spans="2:65" s="10" customFormat="1" ht="29.85" customHeight="1">
      <c r="B157" s="175"/>
      <c r="C157" s="176"/>
      <c r="D157" s="177" t="s">
        <v>70</v>
      </c>
      <c r="E157" s="189" t="s">
        <v>133</v>
      </c>
      <c r="F157" s="189" t="s">
        <v>705</v>
      </c>
      <c r="G157" s="176"/>
      <c r="H157" s="176"/>
      <c r="I157" s="179"/>
      <c r="J157" s="190">
        <f>BK157</f>
        <v>0</v>
      </c>
      <c r="K157" s="176"/>
      <c r="L157" s="181"/>
      <c r="M157" s="182"/>
      <c r="N157" s="183"/>
      <c r="O157" s="183"/>
      <c r="P157" s="184">
        <f>SUM(P158:P160)</f>
        <v>0</v>
      </c>
      <c r="Q157" s="183"/>
      <c r="R157" s="184">
        <f>SUM(R158:R160)</f>
        <v>0</v>
      </c>
      <c r="S157" s="183"/>
      <c r="T157" s="185">
        <f>SUM(T158:T160)</f>
        <v>0</v>
      </c>
      <c r="AR157" s="186" t="s">
        <v>79</v>
      </c>
      <c r="AT157" s="187" t="s">
        <v>70</v>
      </c>
      <c r="AU157" s="187" t="s">
        <v>79</v>
      </c>
      <c r="AY157" s="186" t="s">
        <v>123</v>
      </c>
      <c r="BK157" s="188">
        <f>SUM(BK158:BK160)</f>
        <v>0</v>
      </c>
    </row>
    <row r="158" spans="2:65" s="1" customFormat="1" ht="16.5" customHeight="1">
      <c r="B158" s="40"/>
      <c r="C158" s="209" t="s">
        <v>346</v>
      </c>
      <c r="D158" s="209" t="s">
        <v>244</v>
      </c>
      <c r="E158" s="210" t="s">
        <v>706</v>
      </c>
      <c r="F158" s="211" t="s">
        <v>707</v>
      </c>
      <c r="G158" s="212" t="s">
        <v>213</v>
      </c>
      <c r="H158" s="213">
        <v>38.11</v>
      </c>
      <c r="I158" s="214"/>
      <c r="J158" s="215">
        <f>ROUND(I158*H158,2)</f>
        <v>0</v>
      </c>
      <c r="K158" s="211" t="s">
        <v>248</v>
      </c>
      <c r="L158" s="60"/>
      <c r="M158" s="216" t="s">
        <v>21</v>
      </c>
      <c r="N158" s="217" t="s">
        <v>42</v>
      </c>
      <c r="O158" s="41"/>
      <c r="P158" s="201">
        <f>O158*H158</f>
        <v>0</v>
      </c>
      <c r="Q158" s="201">
        <v>0</v>
      </c>
      <c r="R158" s="201">
        <f>Q158*H158</f>
        <v>0</v>
      </c>
      <c r="S158" s="201">
        <v>0</v>
      </c>
      <c r="T158" s="202">
        <f>S158*H158</f>
        <v>0</v>
      </c>
      <c r="AR158" s="23" t="s">
        <v>129</v>
      </c>
      <c r="AT158" s="23" t="s">
        <v>244</v>
      </c>
      <c r="AU158" s="23" t="s">
        <v>81</v>
      </c>
      <c r="AY158" s="23" t="s">
        <v>123</v>
      </c>
      <c r="BE158" s="203">
        <f>IF(N158="základní",J158,0)</f>
        <v>0</v>
      </c>
      <c r="BF158" s="203">
        <f>IF(N158="snížená",J158,0)</f>
        <v>0</v>
      </c>
      <c r="BG158" s="203">
        <f>IF(N158="zákl. přenesená",J158,0)</f>
        <v>0</v>
      </c>
      <c r="BH158" s="203">
        <f>IF(N158="sníž. přenesená",J158,0)</f>
        <v>0</v>
      </c>
      <c r="BI158" s="203">
        <f>IF(N158="nulová",J158,0)</f>
        <v>0</v>
      </c>
      <c r="BJ158" s="23" t="s">
        <v>79</v>
      </c>
      <c r="BK158" s="203">
        <f>ROUND(I158*H158,2)</f>
        <v>0</v>
      </c>
      <c r="BL158" s="23" t="s">
        <v>129</v>
      </c>
      <c r="BM158" s="23" t="s">
        <v>708</v>
      </c>
    </row>
    <row r="159" spans="2:65" s="11" customFormat="1" ht="13.5">
      <c r="B159" s="218"/>
      <c r="C159" s="219"/>
      <c r="D159" s="220" t="s">
        <v>250</v>
      </c>
      <c r="E159" s="221" t="s">
        <v>21</v>
      </c>
      <c r="F159" s="222" t="s">
        <v>709</v>
      </c>
      <c r="G159" s="219"/>
      <c r="H159" s="221" t="s">
        <v>21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250</v>
      </c>
      <c r="AU159" s="228" t="s">
        <v>81</v>
      </c>
      <c r="AV159" s="11" t="s">
        <v>79</v>
      </c>
      <c r="AW159" s="11" t="s">
        <v>35</v>
      </c>
      <c r="AX159" s="11" t="s">
        <v>71</v>
      </c>
      <c r="AY159" s="228" t="s">
        <v>123</v>
      </c>
    </row>
    <row r="160" spans="2:65" s="12" customFormat="1" ht="13.5">
      <c r="B160" s="229"/>
      <c r="C160" s="230"/>
      <c r="D160" s="220" t="s">
        <v>250</v>
      </c>
      <c r="E160" s="231" t="s">
        <v>21</v>
      </c>
      <c r="F160" s="232" t="s">
        <v>619</v>
      </c>
      <c r="G160" s="230"/>
      <c r="H160" s="233">
        <v>38.11</v>
      </c>
      <c r="I160" s="234"/>
      <c r="J160" s="230"/>
      <c r="K160" s="230"/>
      <c r="L160" s="235"/>
      <c r="M160" s="236"/>
      <c r="N160" s="237"/>
      <c r="O160" s="237"/>
      <c r="P160" s="237"/>
      <c r="Q160" s="237"/>
      <c r="R160" s="237"/>
      <c r="S160" s="237"/>
      <c r="T160" s="238"/>
      <c r="AT160" s="239" t="s">
        <v>250</v>
      </c>
      <c r="AU160" s="239" t="s">
        <v>81</v>
      </c>
      <c r="AV160" s="12" t="s">
        <v>81</v>
      </c>
      <c r="AW160" s="12" t="s">
        <v>35</v>
      </c>
      <c r="AX160" s="12" t="s">
        <v>79</v>
      </c>
      <c r="AY160" s="239" t="s">
        <v>123</v>
      </c>
    </row>
    <row r="161" spans="2:65" s="10" customFormat="1" ht="29.85" customHeight="1">
      <c r="B161" s="175"/>
      <c r="C161" s="176"/>
      <c r="D161" s="177" t="s">
        <v>70</v>
      </c>
      <c r="E161" s="189" t="s">
        <v>129</v>
      </c>
      <c r="F161" s="189" t="s">
        <v>428</v>
      </c>
      <c r="G161" s="176"/>
      <c r="H161" s="176"/>
      <c r="I161" s="179"/>
      <c r="J161" s="190">
        <f>BK161</f>
        <v>0</v>
      </c>
      <c r="K161" s="176"/>
      <c r="L161" s="181"/>
      <c r="M161" s="182"/>
      <c r="N161" s="183"/>
      <c r="O161" s="183"/>
      <c r="P161" s="184">
        <f>SUM(P162:P164)</f>
        <v>0</v>
      </c>
      <c r="Q161" s="183"/>
      <c r="R161" s="184">
        <f>SUM(R162:R164)</f>
        <v>0</v>
      </c>
      <c r="S161" s="183"/>
      <c r="T161" s="185">
        <f>SUM(T162:T164)</f>
        <v>0</v>
      </c>
      <c r="AR161" s="186" t="s">
        <v>79</v>
      </c>
      <c r="AT161" s="187" t="s">
        <v>70</v>
      </c>
      <c r="AU161" s="187" t="s">
        <v>79</v>
      </c>
      <c r="AY161" s="186" t="s">
        <v>123</v>
      </c>
      <c r="BK161" s="188">
        <f>SUM(BK162:BK164)</f>
        <v>0</v>
      </c>
    </row>
    <row r="162" spans="2:65" s="1" customFormat="1" ht="25.5" customHeight="1">
      <c r="B162" s="40"/>
      <c r="C162" s="209" t="s">
        <v>352</v>
      </c>
      <c r="D162" s="209" t="s">
        <v>244</v>
      </c>
      <c r="E162" s="210" t="s">
        <v>430</v>
      </c>
      <c r="F162" s="211" t="s">
        <v>431</v>
      </c>
      <c r="G162" s="212" t="s">
        <v>202</v>
      </c>
      <c r="H162" s="213">
        <v>6.0019999999999998</v>
      </c>
      <c r="I162" s="214"/>
      <c r="J162" s="215">
        <f>ROUND(I162*H162,2)</f>
        <v>0</v>
      </c>
      <c r="K162" s="211" t="s">
        <v>248</v>
      </c>
      <c r="L162" s="60"/>
      <c r="M162" s="216" t="s">
        <v>21</v>
      </c>
      <c r="N162" s="217" t="s">
        <v>42</v>
      </c>
      <c r="O162" s="41"/>
      <c r="P162" s="201">
        <f>O162*H162</f>
        <v>0</v>
      </c>
      <c r="Q162" s="201">
        <v>0</v>
      </c>
      <c r="R162" s="201">
        <f>Q162*H162</f>
        <v>0</v>
      </c>
      <c r="S162" s="201">
        <v>0</v>
      </c>
      <c r="T162" s="202">
        <f>S162*H162</f>
        <v>0</v>
      </c>
      <c r="AR162" s="23" t="s">
        <v>129</v>
      </c>
      <c r="AT162" s="23" t="s">
        <v>244</v>
      </c>
      <c r="AU162" s="23" t="s">
        <v>81</v>
      </c>
      <c r="AY162" s="23" t="s">
        <v>123</v>
      </c>
      <c r="BE162" s="203">
        <f>IF(N162="základní",J162,0)</f>
        <v>0</v>
      </c>
      <c r="BF162" s="203">
        <f>IF(N162="snížená",J162,0)</f>
        <v>0</v>
      </c>
      <c r="BG162" s="203">
        <f>IF(N162="zákl. přenesená",J162,0)</f>
        <v>0</v>
      </c>
      <c r="BH162" s="203">
        <f>IF(N162="sníž. přenesená",J162,0)</f>
        <v>0</v>
      </c>
      <c r="BI162" s="203">
        <f>IF(N162="nulová",J162,0)</f>
        <v>0</v>
      </c>
      <c r="BJ162" s="23" t="s">
        <v>79</v>
      </c>
      <c r="BK162" s="203">
        <f>ROUND(I162*H162,2)</f>
        <v>0</v>
      </c>
      <c r="BL162" s="23" t="s">
        <v>129</v>
      </c>
      <c r="BM162" s="23" t="s">
        <v>710</v>
      </c>
    </row>
    <row r="163" spans="2:65" s="11" customFormat="1" ht="13.5">
      <c r="B163" s="218"/>
      <c r="C163" s="219"/>
      <c r="D163" s="220" t="s">
        <v>250</v>
      </c>
      <c r="E163" s="221" t="s">
        <v>21</v>
      </c>
      <c r="F163" s="222" t="s">
        <v>687</v>
      </c>
      <c r="G163" s="219"/>
      <c r="H163" s="221" t="s">
        <v>21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250</v>
      </c>
      <c r="AU163" s="228" t="s">
        <v>81</v>
      </c>
      <c r="AV163" s="11" t="s">
        <v>79</v>
      </c>
      <c r="AW163" s="11" t="s">
        <v>35</v>
      </c>
      <c r="AX163" s="11" t="s">
        <v>71</v>
      </c>
      <c r="AY163" s="228" t="s">
        <v>123</v>
      </c>
    </row>
    <row r="164" spans="2:65" s="12" customFormat="1" ht="13.5">
      <c r="B164" s="229"/>
      <c r="C164" s="230"/>
      <c r="D164" s="220" t="s">
        <v>250</v>
      </c>
      <c r="E164" s="231" t="s">
        <v>615</v>
      </c>
      <c r="F164" s="232" t="s">
        <v>711</v>
      </c>
      <c r="G164" s="230"/>
      <c r="H164" s="233">
        <v>6.0019999999999998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AT164" s="239" t="s">
        <v>250</v>
      </c>
      <c r="AU164" s="239" t="s">
        <v>81</v>
      </c>
      <c r="AV164" s="12" t="s">
        <v>81</v>
      </c>
      <c r="AW164" s="12" t="s">
        <v>35</v>
      </c>
      <c r="AX164" s="12" t="s">
        <v>79</v>
      </c>
      <c r="AY164" s="239" t="s">
        <v>123</v>
      </c>
    </row>
    <row r="165" spans="2:65" s="10" customFormat="1" ht="29.85" customHeight="1">
      <c r="B165" s="175"/>
      <c r="C165" s="176"/>
      <c r="D165" s="177" t="s">
        <v>70</v>
      </c>
      <c r="E165" s="189" t="s">
        <v>128</v>
      </c>
      <c r="F165" s="189" t="s">
        <v>712</v>
      </c>
      <c r="G165" s="176"/>
      <c r="H165" s="176"/>
      <c r="I165" s="179"/>
      <c r="J165" s="190">
        <f>BK165</f>
        <v>0</v>
      </c>
      <c r="K165" s="176"/>
      <c r="L165" s="181"/>
      <c r="M165" s="182"/>
      <c r="N165" s="183"/>
      <c r="O165" s="183"/>
      <c r="P165" s="184">
        <f>SUM(P166:P181)</f>
        <v>0</v>
      </c>
      <c r="Q165" s="183"/>
      <c r="R165" s="184">
        <f>SUM(R166:R181)</f>
        <v>5.3074238200000012</v>
      </c>
      <c r="S165" s="183"/>
      <c r="T165" s="185">
        <f>SUM(T166:T181)</f>
        <v>0</v>
      </c>
      <c r="AR165" s="186" t="s">
        <v>79</v>
      </c>
      <c r="AT165" s="187" t="s">
        <v>70</v>
      </c>
      <c r="AU165" s="187" t="s">
        <v>79</v>
      </c>
      <c r="AY165" s="186" t="s">
        <v>123</v>
      </c>
      <c r="BK165" s="188">
        <f>SUM(BK166:BK181)</f>
        <v>0</v>
      </c>
    </row>
    <row r="166" spans="2:65" s="1" customFormat="1" ht="25.5" customHeight="1">
      <c r="B166" s="40"/>
      <c r="C166" s="209" t="s">
        <v>357</v>
      </c>
      <c r="D166" s="209" t="s">
        <v>244</v>
      </c>
      <c r="E166" s="210" t="s">
        <v>713</v>
      </c>
      <c r="F166" s="211" t="s">
        <v>714</v>
      </c>
      <c r="G166" s="212" t="s">
        <v>213</v>
      </c>
      <c r="H166" s="213">
        <v>38.11</v>
      </c>
      <c r="I166" s="214"/>
      <c r="J166" s="215">
        <f>ROUND(I166*H166,2)</f>
        <v>0</v>
      </c>
      <c r="K166" s="211" t="s">
        <v>248</v>
      </c>
      <c r="L166" s="60"/>
      <c r="M166" s="216" t="s">
        <v>21</v>
      </c>
      <c r="N166" s="217" t="s">
        <v>42</v>
      </c>
      <c r="O166" s="41"/>
      <c r="P166" s="201">
        <f>O166*H166</f>
        <v>0</v>
      </c>
      <c r="Q166" s="201">
        <v>1.0000000000000001E-5</v>
      </c>
      <c r="R166" s="201">
        <f>Q166*H166</f>
        <v>3.8110000000000005E-4</v>
      </c>
      <c r="S166" s="201">
        <v>0</v>
      </c>
      <c r="T166" s="202">
        <f>S166*H166</f>
        <v>0</v>
      </c>
      <c r="AR166" s="23" t="s">
        <v>129</v>
      </c>
      <c r="AT166" s="23" t="s">
        <v>244</v>
      </c>
      <c r="AU166" s="23" t="s">
        <v>81</v>
      </c>
      <c r="AY166" s="23" t="s">
        <v>123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3" t="s">
        <v>79</v>
      </c>
      <c r="BK166" s="203">
        <f>ROUND(I166*H166,2)</f>
        <v>0</v>
      </c>
      <c r="BL166" s="23" t="s">
        <v>129</v>
      </c>
      <c r="BM166" s="23" t="s">
        <v>715</v>
      </c>
    </row>
    <row r="167" spans="2:65" s="11" customFormat="1" ht="13.5">
      <c r="B167" s="218"/>
      <c r="C167" s="219"/>
      <c r="D167" s="220" t="s">
        <v>250</v>
      </c>
      <c r="E167" s="221" t="s">
        <v>21</v>
      </c>
      <c r="F167" s="222" t="s">
        <v>709</v>
      </c>
      <c r="G167" s="219"/>
      <c r="H167" s="221" t="s">
        <v>21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250</v>
      </c>
      <c r="AU167" s="228" t="s">
        <v>81</v>
      </c>
      <c r="AV167" s="11" t="s">
        <v>79</v>
      </c>
      <c r="AW167" s="11" t="s">
        <v>35</v>
      </c>
      <c r="AX167" s="11" t="s">
        <v>71</v>
      </c>
      <c r="AY167" s="228" t="s">
        <v>123</v>
      </c>
    </row>
    <row r="168" spans="2:65" s="12" customFormat="1" ht="13.5">
      <c r="B168" s="229"/>
      <c r="C168" s="230"/>
      <c r="D168" s="220" t="s">
        <v>250</v>
      </c>
      <c r="E168" s="231" t="s">
        <v>21</v>
      </c>
      <c r="F168" s="232" t="s">
        <v>716</v>
      </c>
      <c r="G168" s="230"/>
      <c r="H168" s="233">
        <v>37.11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250</v>
      </c>
      <c r="AU168" s="239" t="s">
        <v>81</v>
      </c>
      <c r="AV168" s="12" t="s">
        <v>81</v>
      </c>
      <c r="AW168" s="12" t="s">
        <v>35</v>
      </c>
      <c r="AX168" s="12" t="s">
        <v>71</v>
      </c>
      <c r="AY168" s="239" t="s">
        <v>123</v>
      </c>
    </row>
    <row r="169" spans="2:65" s="11" customFormat="1" ht="13.5">
      <c r="B169" s="218"/>
      <c r="C169" s="219"/>
      <c r="D169" s="220" t="s">
        <v>250</v>
      </c>
      <c r="E169" s="221" t="s">
        <v>21</v>
      </c>
      <c r="F169" s="222" t="s">
        <v>717</v>
      </c>
      <c r="G169" s="219"/>
      <c r="H169" s="221" t="s">
        <v>21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250</v>
      </c>
      <c r="AU169" s="228" t="s">
        <v>81</v>
      </c>
      <c r="AV169" s="11" t="s">
        <v>79</v>
      </c>
      <c r="AW169" s="11" t="s">
        <v>35</v>
      </c>
      <c r="AX169" s="11" t="s">
        <v>71</v>
      </c>
      <c r="AY169" s="228" t="s">
        <v>123</v>
      </c>
    </row>
    <row r="170" spans="2:65" s="12" customFormat="1" ht="13.5">
      <c r="B170" s="229"/>
      <c r="C170" s="230"/>
      <c r="D170" s="220" t="s">
        <v>250</v>
      </c>
      <c r="E170" s="231" t="s">
        <v>21</v>
      </c>
      <c r="F170" s="232" t="s">
        <v>79</v>
      </c>
      <c r="G170" s="230"/>
      <c r="H170" s="233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250</v>
      </c>
      <c r="AU170" s="239" t="s">
        <v>81</v>
      </c>
      <c r="AV170" s="12" t="s">
        <v>81</v>
      </c>
      <c r="AW170" s="12" t="s">
        <v>35</v>
      </c>
      <c r="AX170" s="12" t="s">
        <v>71</v>
      </c>
      <c r="AY170" s="239" t="s">
        <v>123</v>
      </c>
    </row>
    <row r="171" spans="2:65" s="13" customFormat="1" ht="13.5">
      <c r="B171" s="240"/>
      <c r="C171" s="241"/>
      <c r="D171" s="220" t="s">
        <v>250</v>
      </c>
      <c r="E171" s="242" t="s">
        <v>619</v>
      </c>
      <c r="F171" s="243" t="s">
        <v>295</v>
      </c>
      <c r="G171" s="241"/>
      <c r="H171" s="244">
        <v>38.11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250</v>
      </c>
      <c r="AU171" s="250" t="s">
        <v>81</v>
      </c>
      <c r="AV171" s="13" t="s">
        <v>129</v>
      </c>
      <c r="AW171" s="13" t="s">
        <v>35</v>
      </c>
      <c r="AX171" s="13" t="s">
        <v>79</v>
      </c>
      <c r="AY171" s="250" t="s">
        <v>123</v>
      </c>
    </row>
    <row r="172" spans="2:65" s="1" customFormat="1" ht="16.5" customHeight="1">
      <c r="B172" s="40"/>
      <c r="C172" s="191" t="s">
        <v>361</v>
      </c>
      <c r="D172" s="191" t="s">
        <v>125</v>
      </c>
      <c r="E172" s="192" t="s">
        <v>718</v>
      </c>
      <c r="F172" s="193" t="s">
        <v>719</v>
      </c>
      <c r="G172" s="194" t="s">
        <v>160</v>
      </c>
      <c r="H172" s="195">
        <v>2</v>
      </c>
      <c r="I172" s="196"/>
      <c r="J172" s="197">
        <f>ROUND(I172*H172,2)</f>
        <v>0</v>
      </c>
      <c r="K172" s="193" t="s">
        <v>21</v>
      </c>
      <c r="L172" s="198"/>
      <c r="M172" s="199" t="s">
        <v>21</v>
      </c>
      <c r="N172" s="200" t="s">
        <v>42</v>
      </c>
      <c r="O172" s="41"/>
      <c r="P172" s="201">
        <f>O172*H172</f>
        <v>0</v>
      </c>
      <c r="Q172" s="201">
        <v>2.6</v>
      </c>
      <c r="R172" s="201">
        <f>Q172*H172</f>
        <v>5.2</v>
      </c>
      <c r="S172" s="201">
        <v>0</v>
      </c>
      <c r="T172" s="202">
        <f>S172*H172</f>
        <v>0</v>
      </c>
      <c r="AR172" s="23" t="s">
        <v>128</v>
      </c>
      <c r="AT172" s="23" t="s">
        <v>125</v>
      </c>
      <c r="AU172" s="23" t="s">
        <v>81</v>
      </c>
      <c r="AY172" s="23" t="s">
        <v>123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3" t="s">
        <v>79</v>
      </c>
      <c r="BK172" s="203">
        <f>ROUND(I172*H172,2)</f>
        <v>0</v>
      </c>
      <c r="BL172" s="23" t="s">
        <v>129</v>
      </c>
      <c r="BM172" s="23" t="s">
        <v>720</v>
      </c>
    </row>
    <row r="173" spans="2:65" s="11" customFormat="1" ht="13.5">
      <c r="B173" s="218"/>
      <c r="C173" s="219"/>
      <c r="D173" s="220" t="s">
        <v>250</v>
      </c>
      <c r="E173" s="221" t="s">
        <v>21</v>
      </c>
      <c r="F173" s="222" t="s">
        <v>721</v>
      </c>
      <c r="G173" s="219"/>
      <c r="H173" s="221" t="s">
        <v>21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250</v>
      </c>
      <c r="AU173" s="228" t="s">
        <v>81</v>
      </c>
      <c r="AV173" s="11" t="s">
        <v>79</v>
      </c>
      <c r="AW173" s="11" t="s">
        <v>35</v>
      </c>
      <c r="AX173" s="11" t="s">
        <v>71</v>
      </c>
      <c r="AY173" s="228" t="s">
        <v>123</v>
      </c>
    </row>
    <row r="174" spans="2:65" s="12" customFormat="1" ht="13.5">
      <c r="B174" s="229"/>
      <c r="C174" s="230"/>
      <c r="D174" s="220" t="s">
        <v>250</v>
      </c>
      <c r="E174" s="231" t="s">
        <v>21</v>
      </c>
      <c r="F174" s="232" t="s">
        <v>81</v>
      </c>
      <c r="G174" s="230"/>
      <c r="H174" s="233">
        <v>2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250</v>
      </c>
      <c r="AU174" s="239" t="s">
        <v>81</v>
      </c>
      <c r="AV174" s="12" t="s">
        <v>81</v>
      </c>
      <c r="AW174" s="12" t="s">
        <v>35</v>
      </c>
      <c r="AX174" s="12" t="s">
        <v>79</v>
      </c>
      <c r="AY174" s="239" t="s">
        <v>123</v>
      </c>
    </row>
    <row r="175" spans="2:65" s="1" customFormat="1" ht="16.5" customHeight="1">
      <c r="B175" s="40"/>
      <c r="C175" s="191" t="s">
        <v>365</v>
      </c>
      <c r="D175" s="191" t="s">
        <v>125</v>
      </c>
      <c r="E175" s="192" t="s">
        <v>722</v>
      </c>
      <c r="F175" s="193" t="s">
        <v>723</v>
      </c>
      <c r="G175" s="194" t="s">
        <v>160</v>
      </c>
      <c r="H175" s="195">
        <v>40.015999999999998</v>
      </c>
      <c r="I175" s="196"/>
      <c r="J175" s="197">
        <f>ROUND(I175*H175,2)</f>
        <v>0</v>
      </c>
      <c r="K175" s="193" t="s">
        <v>248</v>
      </c>
      <c r="L175" s="198"/>
      <c r="M175" s="199" t="s">
        <v>21</v>
      </c>
      <c r="N175" s="200" t="s">
        <v>42</v>
      </c>
      <c r="O175" s="41"/>
      <c r="P175" s="201">
        <f>O175*H175</f>
        <v>0</v>
      </c>
      <c r="Q175" s="201">
        <v>2.6700000000000001E-3</v>
      </c>
      <c r="R175" s="201">
        <f>Q175*H175</f>
        <v>0.10684272</v>
      </c>
      <c r="S175" s="201">
        <v>0</v>
      </c>
      <c r="T175" s="202">
        <f>S175*H175</f>
        <v>0</v>
      </c>
      <c r="AR175" s="23" t="s">
        <v>128</v>
      </c>
      <c r="AT175" s="23" t="s">
        <v>125</v>
      </c>
      <c r="AU175" s="23" t="s">
        <v>81</v>
      </c>
      <c r="AY175" s="23" t="s">
        <v>123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3" t="s">
        <v>79</v>
      </c>
      <c r="BK175" s="203">
        <f>ROUND(I175*H175,2)</f>
        <v>0</v>
      </c>
      <c r="BL175" s="23" t="s">
        <v>129</v>
      </c>
      <c r="BM175" s="23" t="s">
        <v>724</v>
      </c>
    </row>
    <row r="176" spans="2:65" s="11" customFormat="1" ht="13.5">
      <c r="B176" s="218"/>
      <c r="C176" s="219"/>
      <c r="D176" s="220" t="s">
        <v>250</v>
      </c>
      <c r="E176" s="221" t="s">
        <v>21</v>
      </c>
      <c r="F176" s="222" t="s">
        <v>468</v>
      </c>
      <c r="G176" s="219"/>
      <c r="H176" s="221" t="s">
        <v>21</v>
      </c>
      <c r="I176" s="223"/>
      <c r="J176" s="219"/>
      <c r="K176" s="219"/>
      <c r="L176" s="224"/>
      <c r="M176" s="225"/>
      <c r="N176" s="226"/>
      <c r="O176" s="226"/>
      <c r="P176" s="226"/>
      <c r="Q176" s="226"/>
      <c r="R176" s="226"/>
      <c r="S176" s="226"/>
      <c r="T176" s="227"/>
      <c r="AT176" s="228" t="s">
        <v>250</v>
      </c>
      <c r="AU176" s="228" t="s">
        <v>81</v>
      </c>
      <c r="AV176" s="11" t="s">
        <v>79</v>
      </c>
      <c r="AW176" s="11" t="s">
        <v>35</v>
      </c>
      <c r="AX176" s="11" t="s">
        <v>71</v>
      </c>
      <c r="AY176" s="228" t="s">
        <v>123</v>
      </c>
    </row>
    <row r="177" spans="2:65" s="12" customFormat="1" ht="13.5">
      <c r="B177" s="229"/>
      <c r="C177" s="230"/>
      <c r="D177" s="220" t="s">
        <v>250</v>
      </c>
      <c r="E177" s="231" t="s">
        <v>21</v>
      </c>
      <c r="F177" s="232" t="s">
        <v>619</v>
      </c>
      <c r="G177" s="230"/>
      <c r="H177" s="233">
        <v>38.11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AT177" s="239" t="s">
        <v>250</v>
      </c>
      <c r="AU177" s="239" t="s">
        <v>81</v>
      </c>
      <c r="AV177" s="12" t="s">
        <v>81</v>
      </c>
      <c r="AW177" s="12" t="s">
        <v>35</v>
      </c>
      <c r="AX177" s="12" t="s">
        <v>79</v>
      </c>
      <c r="AY177" s="239" t="s">
        <v>123</v>
      </c>
    </row>
    <row r="178" spans="2:65" s="12" customFormat="1" ht="13.5">
      <c r="B178" s="229"/>
      <c r="C178" s="230"/>
      <c r="D178" s="220" t="s">
        <v>250</v>
      </c>
      <c r="E178" s="230"/>
      <c r="F178" s="232" t="s">
        <v>725</v>
      </c>
      <c r="G178" s="230"/>
      <c r="H178" s="233">
        <v>40.015999999999998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AT178" s="239" t="s">
        <v>250</v>
      </c>
      <c r="AU178" s="239" t="s">
        <v>81</v>
      </c>
      <c r="AV178" s="12" t="s">
        <v>81</v>
      </c>
      <c r="AW178" s="12" t="s">
        <v>6</v>
      </c>
      <c r="AX178" s="12" t="s">
        <v>79</v>
      </c>
      <c r="AY178" s="239" t="s">
        <v>123</v>
      </c>
    </row>
    <row r="179" spans="2:65" s="1" customFormat="1" ht="16.5" customHeight="1">
      <c r="B179" s="40"/>
      <c r="C179" s="209" t="s">
        <v>369</v>
      </c>
      <c r="D179" s="209" t="s">
        <v>244</v>
      </c>
      <c r="E179" s="210" t="s">
        <v>726</v>
      </c>
      <c r="F179" s="211" t="s">
        <v>727</v>
      </c>
      <c r="G179" s="212" t="s">
        <v>728</v>
      </c>
      <c r="H179" s="213">
        <v>2</v>
      </c>
      <c r="I179" s="214"/>
      <c r="J179" s="215">
        <f>ROUND(I179*H179,2)</f>
        <v>0</v>
      </c>
      <c r="K179" s="211" t="s">
        <v>248</v>
      </c>
      <c r="L179" s="60"/>
      <c r="M179" s="216" t="s">
        <v>21</v>
      </c>
      <c r="N179" s="217" t="s">
        <v>42</v>
      </c>
      <c r="O179" s="41"/>
      <c r="P179" s="201">
        <f>O179*H179</f>
        <v>0</v>
      </c>
      <c r="Q179" s="201">
        <v>1E-4</v>
      </c>
      <c r="R179" s="201">
        <f>Q179*H179</f>
        <v>2.0000000000000001E-4</v>
      </c>
      <c r="S179" s="201">
        <v>0</v>
      </c>
      <c r="T179" s="202">
        <f>S179*H179</f>
        <v>0</v>
      </c>
      <c r="AR179" s="23" t="s">
        <v>129</v>
      </c>
      <c r="AT179" s="23" t="s">
        <v>244</v>
      </c>
      <c r="AU179" s="23" t="s">
        <v>81</v>
      </c>
      <c r="AY179" s="23" t="s">
        <v>123</v>
      </c>
      <c r="BE179" s="203">
        <f>IF(N179="základní",J179,0)</f>
        <v>0</v>
      </c>
      <c r="BF179" s="203">
        <f>IF(N179="snížená",J179,0)</f>
        <v>0</v>
      </c>
      <c r="BG179" s="203">
        <f>IF(N179="zákl. přenesená",J179,0)</f>
        <v>0</v>
      </c>
      <c r="BH179" s="203">
        <f>IF(N179="sníž. přenesená",J179,0)</f>
        <v>0</v>
      </c>
      <c r="BI179" s="203">
        <f>IF(N179="nulová",J179,0)</f>
        <v>0</v>
      </c>
      <c r="BJ179" s="23" t="s">
        <v>79</v>
      </c>
      <c r="BK179" s="203">
        <f>ROUND(I179*H179,2)</f>
        <v>0</v>
      </c>
      <c r="BL179" s="23" t="s">
        <v>129</v>
      </c>
      <c r="BM179" s="23" t="s">
        <v>729</v>
      </c>
    </row>
    <row r="180" spans="2:65" s="11" customFormat="1" ht="13.5">
      <c r="B180" s="218"/>
      <c r="C180" s="219"/>
      <c r="D180" s="220" t="s">
        <v>250</v>
      </c>
      <c r="E180" s="221" t="s">
        <v>21</v>
      </c>
      <c r="F180" s="222" t="s">
        <v>730</v>
      </c>
      <c r="G180" s="219"/>
      <c r="H180" s="221" t="s">
        <v>21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250</v>
      </c>
      <c r="AU180" s="228" t="s">
        <v>81</v>
      </c>
      <c r="AV180" s="11" t="s">
        <v>79</v>
      </c>
      <c r="AW180" s="11" t="s">
        <v>35</v>
      </c>
      <c r="AX180" s="11" t="s">
        <v>71</v>
      </c>
      <c r="AY180" s="228" t="s">
        <v>123</v>
      </c>
    </row>
    <row r="181" spans="2:65" s="12" customFormat="1" ht="13.5">
      <c r="B181" s="229"/>
      <c r="C181" s="230"/>
      <c r="D181" s="220" t="s">
        <v>250</v>
      </c>
      <c r="E181" s="231" t="s">
        <v>21</v>
      </c>
      <c r="F181" s="232" t="s">
        <v>81</v>
      </c>
      <c r="G181" s="230"/>
      <c r="H181" s="233">
        <v>2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AT181" s="239" t="s">
        <v>250</v>
      </c>
      <c r="AU181" s="239" t="s">
        <v>81</v>
      </c>
      <c r="AV181" s="12" t="s">
        <v>81</v>
      </c>
      <c r="AW181" s="12" t="s">
        <v>35</v>
      </c>
      <c r="AX181" s="12" t="s">
        <v>79</v>
      </c>
      <c r="AY181" s="239" t="s">
        <v>123</v>
      </c>
    </row>
    <row r="182" spans="2:65" s="10" customFormat="1" ht="29.85" customHeight="1">
      <c r="B182" s="175"/>
      <c r="C182" s="176"/>
      <c r="D182" s="177" t="s">
        <v>70</v>
      </c>
      <c r="E182" s="189" t="s">
        <v>153</v>
      </c>
      <c r="F182" s="189" t="s">
        <v>475</v>
      </c>
      <c r="G182" s="176"/>
      <c r="H182" s="176"/>
      <c r="I182" s="179"/>
      <c r="J182" s="190">
        <f>BK182</f>
        <v>0</v>
      </c>
      <c r="K182" s="176"/>
      <c r="L182" s="181"/>
      <c r="M182" s="182"/>
      <c r="N182" s="183"/>
      <c r="O182" s="183"/>
      <c r="P182" s="184">
        <f>SUM(P183:P186)</f>
        <v>0</v>
      </c>
      <c r="Q182" s="183"/>
      <c r="R182" s="184">
        <f>SUM(R183:R186)</f>
        <v>3.4299E-3</v>
      </c>
      <c r="S182" s="183"/>
      <c r="T182" s="185">
        <f>SUM(T183:T186)</f>
        <v>0</v>
      </c>
      <c r="AR182" s="186" t="s">
        <v>79</v>
      </c>
      <c r="AT182" s="187" t="s">
        <v>70</v>
      </c>
      <c r="AU182" s="187" t="s">
        <v>79</v>
      </c>
      <c r="AY182" s="186" t="s">
        <v>123</v>
      </c>
      <c r="BK182" s="188">
        <f>SUM(BK183:BK186)</f>
        <v>0</v>
      </c>
    </row>
    <row r="183" spans="2:65" s="1" customFormat="1" ht="16.5" customHeight="1">
      <c r="B183" s="40"/>
      <c r="C183" s="209" t="s">
        <v>374</v>
      </c>
      <c r="D183" s="209" t="s">
        <v>244</v>
      </c>
      <c r="E183" s="210" t="s">
        <v>731</v>
      </c>
      <c r="F183" s="211" t="s">
        <v>732</v>
      </c>
      <c r="G183" s="212" t="s">
        <v>213</v>
      </c>
      <c r="H183" s="213">
        <v>38.11</v>
      </c>
      <c r="I183" s="214"/>
      <c r="J183" s="215">
        <f>ROUND(I183*H183,2)</f>
        <v>0</v>
      </c>
      <c r="K183" s="211" t="s">
        <v>21</v>
      </c>
      <c r="L183" s="60"/>
      <c r="M183" s="216" t="s">
        <v>21</v>
      </c>
      <c r="N183" s="217" t="s">
        <v>42</v>
      </c>
      <c r="O183" s="41"/>
      <c r="P183" s="201">
        <f>O183*H183</f>
        <v>0</v>
      </c>
      <c r="Q183" s="201">
        <v>9.0000000000000006E-5</v>
      </c>
      <c r="R183" s="201">
        <f>Q183*H183</f>
        <v>3.4299E-3</v>
      </c>
      <c r="S183" s="201">
        <v>0</v>
      </c>
      <c r="T183" s="202">
        <f>S183*H183</f>
        <v>0</v>
      </c>
      <c r="AR183" s="23" t="s">
        <v>129</v>
      </c>
      <c r="AT183" s="23" t="s">
        <v>244</v>
      </c>
      <c r="AU183" s="23" t="s">
        <v>81</v>
      </c>
      <c r="AY183" s="23" t="s">
        <v>123</v>
      </c>
      <c r="BE183" s="203">
        <f>IF(N183="základní",J183,0)</f>
        <v>0</v>
      </c>
      <c r="BF183" s="203">
        <f>IF(N183="snížená",J183,0)</f>
        <v>0</v>
      </c>
      <c r="BG183" s="203">
        <f>IF(N183="zákl. přenesená",J183,0)</f>
        <v>0</v>
      </c>
      <c r="BH183" s="203">
        <f>IF(N183="sníž. přenesená",J183,0)</f>
        <v>0</v>
      </c>
      <c r="BI183" s="203">
        <f>IF(N183="nulová",J183,0)</f>
        <v>0</v>
      </c>
      <c r="BJ183" s="23" t="s">
        <v>79</v>
      </c>
      <c r="BK183" s="203">
        <f>ROUND(I183*H183,2)</f>
        <v>0</v>
      </c>
      <c r="BL183" s="23" t="s">
        <v>129</v>
      </c>
      <c r="BM183" s="23" t="s">
        <v>733</v>
      </c>
    </row>
    <row r="184" spans="2:65" s="11" customFormat="1" ht="13.5">
      <c r="B184" s="218"/>
      <c r="C184" s="219"/>
      <c r="D184" s="220" t="s">
        <v>250</v>
      </c>
      <c r="E184" s="221" t="s">
        <v>21</v>
      </c>
      <c r="F184" s="222" t="s">
        <v>730</v>
      </c>
      <c r="G184" s="219"/>
      <c r="H184" s="221" t="s">
        <v>21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250</v>
      </c>
      <c r="AU184" s="228" t="s">
        <v>81</v>
      </c>
      <c r="AV184" s="11" t="s">
        <v>79</v>
      </c>
      <c r="AW184" s="11" t="s">
        <v>35</v>
      </c>
      <c r="AX184" s="11" t="s">
        <v>71</v>
      </c>
      <c r="AY184" s="228" t="s">
        <v>123</v>
      </c>
    </row>
    <row r="185" spans="2:65" s="11" customFormat="1" ht="13.5">
      <c r="B185" s="218"/>
      <c r="C185" s="219"/>
      <c r="D185" s="220" t="s">
        <v>250</v>
      </c>
      <c r="E185" s="221" t="s">
        <v>21</v>
      </c>
      <c r="F185" s="222" t="s">
        <v>734</v>
      </c>
      <c r="G185" s="219"/>
      <c r="H185" s="221" t="s">
        <v>21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250</v>
      </c>
      <c r="AU185" s="228" t="s">
        <v>81</v>
      </c>
      <c r="AV185" s="11" t="s">
        <v>79</v>
      </c>
      <c r="AW185" s="11" t="s">
        <v>35</v>
      </c>
      <c r="AX185" s="11" t="s">
        <v>71</v>
      </c>
      <c r="AY185" s="228" t="s">
        <v>123</v>
      </c>
    </row>
    <row r="186" spans="2:65" s="12" customFormat="1" ht="13.5">
      <c r="B186" s="229"/>
      <c r="C186" s="230"/>
      <c r="D186" s="220" t="s">
        <v>250</v>
      </c>
      <c r="E186" s="231" t="s">
        <v>21</v>
      </c>
      <c r="F186" s="232" t="s">
        <v>619</v>
      </c>
      <c r="G186" s="230"/>
      <c r="H186" s="233">
        <v>38.11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250</v>
      </c>
      <c r="AU186" s="239" t="s">
        <v>81</v>
      </c>
      <c r="AV186" s="12" t="s">
        <v>81</v>
      </c>
      <c r="AW186" s="12" t="s">
        <v>35</v>
      </c>
      <c r="AX186" s="12" t="s">
        <v>79</v>
      </c>
      <c r="AY186" s="239" t="s">
        <v>123</v>
      </c>
    </row>
    <row r="187" spans="2:65" s="10" customFormat="1" ht="29.85" customHeight="1">
      <c r="B187" s="175"/>
      <c r="C187" s="176"/>
      <c r="D187" s="177" t="s">
        <v>70</v>
      </c>
      <c r="E187" s="189" t="s">
        <v>590</v>
      </c>
      <c r="F187" s="189" t="s">
        <v>591</v>
      </c>
      <c r="G187" s="176"/>
      <c r="H187" s="176"/>
      <c r="I187" s="179"/>
      <c r="J187" s="190">
        <f>BK187</f>
        <v>0</v>
      </c>
      <c r="K187" s="176"/>
      <c r="L187" s="181"/>
      <c r="M187" s="182"/>
      <c r="N187" s="183"/>
      <c r="O187" s="183"/>
      <c r="P187" s="184">
        <f>P188</f>
        <v>0</v>
      </c>
      <c r="Q187" s="183"/>
      <c r="R187" s="184">
        <f>R188</f>
        <v>0</v>
      </c>
      <c r="S187" s="183"/>
      <c r="T187" s="185">
        <f>T188</f>
        <v>0</v>
      </c>
      <c r="AR187" s="186" t="s">
        <v>79</v>
      </c>
      <c r="AT187" s="187" t="s">
        <v>70</v>
      </c>
      <c r="AU187" s="187" t="s">
        <v>79</v>
      </c>
      <c r="AY187" s="186" t="s">
        <v>123</v>
      </c>
      <c r="BK187" s="188">
        <f>BK188</f>
        <v>0</v>
      </c>
    </row>
    <row r="188" spans="2:65" s="1" customFormat="1" ht="16.5" customHeight="1">
      <c r="B188" s="40"/>
      <c r="C188" s="209" t="s">
        <v>380</v>
      </c>
      <c r="D188" s="209" t="s">
        <v>244</v>
      </c>
      <c r="E188" s="210" t="s">
        <v>735</v>
      </c>
      <c r="F188" s="211" t="s">
        <v>736</v>
      </c>
      <c r="G188" s="212" t="s">
        <v>324</v>
      </c>
      <c r="H188" s="213">
        <v>91.477000000000004</v>
      </c>
      <c r="I188" s="214"/>
      <c r="J188" s="215">
        <f>ROUND(I188*H188,2)</f>
        <v>0</v>
      </c>
      <c r="K188" s="211" t="s">
        <v>21</v>
      </c>
      <c r="L188" s="60"/>
      <c r="M188" s="216" t="s">
        <v>21</v>
      </c>
      <c r="N188" s="254" t="s">
        <v>42</v>
      </c>
      <c r="O188" s="205"/>
      <c r="P188" s="206">
        <f>O188*H188</f>
        <v>0</v>
      </c>
      <c r="Q188" s="206">
        <v>0</v>
      </c>
      <c r="R188" s="206">
        <f>Q188*H188</f>
        <v>0</v>
      </c>
      <c r="S188" s="206">
        <v>0</v>
      </c>
      <c r="T188" s="207">
        <f>S188*H188</f>
        <v>0</v>
      </c>
      <c r="AR188" s="23" t="s">
        <v>129</v>
      </c>
      <c r="AT188" s="23" t="s">
        <v>244</v>
      </c>
      <c r="AU188" s="23" t="s">
        <v>81</v>
      </c>
      <c r="AY188" s="23" t="s">
        <v>123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3" t="s">
        <v>79</v>
      </c>
      <c r="BK188" s="203">
        <f>ROUND(I188*H188,2)</f>
        <v>0</v>
      </c>
      <c r="BL188" s="23" t="s">
        <v>129</v>
      </c>
      <c r="BM188" s="23" t="s">
        <v>737</v>
      </c>
    </row>
    <row r="189" spans="2:65" s="1" customFormat="1" ht="6.95" customHeight="1">
      <c r="B189" s="55"/>
      <c r="C189" s="56"/>
      <c r="D189" s="56"/>
      <c r="E189" s="56"/>
      <c r="F189" s="56"/>
      <c r="G189" s="56"/>
      <c r="H189" s="56"/>
      <c r="I189" s="138"/>
      <c r="J189" s="56"/>
      <c r="K189" s="56"/>
      <c r="L189" s="60"/>
    </row>
  </sheetData>
  <sheetProtection algorithmName="SHA-512" hashValue="LW1ZPJWcLMaKuqlZDWaLhi5tn+RbhVDHQOd/LlOec0/kWx/8WmmBuLIljmGpfbP2iyrXLptS1dtEJWxW5zCrWA==" saltValue="X1LSqPmRGcHxOZTY93Hw3j6Fi9tVw9+tbs2/UJc0vRsaZJjPLkfdtkR/FGAyqkT+26CSQ/tiLf1xDO4PGai+iw==" spinCount="100000" sheet="1" objects="1" scenarios="1" formatColumns="0" formatRows="0" autoFilter="0"/>
  <autoFilter ref="C83:K188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50"/>
  <sheetViews>
    <sheetView showGridLines="0" workbookViewId="0">
      <pane ySplit="1" topLeftCell="A95" activePane="bottomLeft" state="frozen"/>
      <selection pane="bottomLeft" activeCell="I84" sqref="I8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0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111"/>
      <c r="C1" s="111"/>
      <c r="D1" s="112" t="s">
        <v>1</v>
      </c>
      <c r="E1" s="111"/>
      <c r="F1" s="113" t="s">
        <v>91</v>
      </c>
      <c r="G1" s="379" t="s">
        <v>92</v>
      </c>
      <c r="H1" s="379"/>
      <c r="I1" s="114"/>
      <c r="J1" s="113" t="s">
        <v>93</v>
      </c>
      <c r="K1" s="112" t="s">
        <v>94</v>
      </c>
      <c r="L1" s="113" t="s">
        <v>95</v>
      </c>
      <c r="M1" s="113"/>
      <c r="N1" s="113"/>
      <c r="O1" s="113"/>
      <c r="P1" s="113"/>
      <c r="Q1" s="113"/>
      <c r="R1" s="113"/>
      <c r="S1" s="113"/>
      <c r="T1" s="113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23" t="s">
        <v>90</v>
      </c>
      <c r="AZ2" s="208" t="s">
        <v>738</v>
      </c>
      <c r="BA2" s="208" t="s">
        <v>738</v>
      </c>
      <c r="BB2" s="208" t="s">
        <v>213</v>
      </c>
      <c r="BC2" s="208" t="s">
        <v>739</v>
      </c>
      <c r="BD2" s="208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115"/>
      <c r="J3" s="25"/>
      <c r="K3" s="26"/>
      <c r="AT3" s="23" t="s">
        <v>81</v>
      </c>
      <c r="AZ3" s="208" t="s">
        <v>740</v>
      </c>
      <c r="BA3" s="208" t="s">
        <v>740</v>
      </c>
      <c r="BB3" s="208" t="s">
        <v>213</v>
      </c>
      <c r="BC3" s="208" t="s">
        <v>739</v>
      </c>
      <c r="BD3" s="208" t="s">
        <v>81</v>
      </c>
    </row>
    <row r="4" spans="1:70" ht="36.950000000000003" customHeight="1">
      <c r="B4" s="27"/>
      <c r="C4" s="28"/>
      <c r="D4" s="29" t="s">
        <v>96</v>
      </c>
      <c r="E4" s="28"/>
      <c r="F4" s="28"/>
      <c r="G4" s="28"/>
      <c r="H4" s="28"/>
      <c r="I4" s="116"/>
      <c r="J4" s="28"/>
      <c r="K4" s="30"/>
      <c r="M4" s="31" t="s">
        <v>12</v>
      </c>
      <c r="AT4" s="23" t="s">
        <v>6</v>
      </c>
      <c r="AZ4" s="208" t="s">
        <v>741</v>
      </c>
      <c r="BA4" s="208" t="s">
        <v>741</v>
      </c>
      <c r="BB4" s="208" t="s">
        <v>213</v>
      </c>
      <c r="BC4" s="208" t="s">
        <v>739</v>
      </c>
      <c r="BD4" s="208" t="s">
        <v>81</v>
      </c>
    </row>
    <row r="5" spans="1:70" ht="6.95" customHeight="1">
      <c r="B5" s="27"/>
      <c r="C5" s="28"/>
      <c r="D5" s="28"/>
      <c r="E5" s="28"/>
      <c r="F5" s="28"/>
      <c r="G5" s="28"/>
      <c r="H5" s="28"/>
      <c r="I5" s="116"/>
      <c r="J5" s="28"/>
      <c r="K5" s="30"/>
      <c r="AZ5" s="208" t="s">
        <v>615</v>
      </c>
      <c r="BA5" s="208" t="s">
        <v>615</v>
      </c>
      <c r="BB5" s="208" t="s">
        <v>213</v>
      </c>
      <c r="BC5" s="208" t="s">
        <v>739</v>
      </c>
      <c r="BD5" s="208" t="s">
        <v>81</v>
      </c>
    </row>
    <row r="6" spans="1:70">
      <c r="B6" s="27"/>
      <c r="C6" s="28"/>
      <c r="D6" s="36" t="s">
        <v>18</v>
      </c>
      <c r="E6" s="28"/>
      <c r="F6" s="28"/>
      <c r="G6" s="28"/>
      <c r="H6" s="28"/>
      <c r="I6" s="116"/>
      <c r="J6" s="28"/>
      <c r="K6" s="30"/>
    </row>
    <row r="7" spans="1:70" ht="16.5" customHeight="1">
      <c r="B7" s="27"/>
      <c r="C7" s="28"/>
      <c r="D7" s="28"/>
      <c r="E7" s="371" t="str">
        <f>'Rekapitulace stavby'!K6</f>
        <v>Parkovací místa ul. Šeříková - p.p.č. 793/278, v k. ú. Výškovice u Ostravy</v>
      </c>
      <c r="F7" s="372"/>
      <c r="G7" s="372"/>
      <c r="H7" s="372"/>
      <c r="I7" s="116"/>
      <c r="J7" s="28"/>
      <c r="K7" s="30"/>
    </row>
    <row r="8" spans="1:70" s="1" customFormat="1">
      <c r="B8" s="40"/>
      <c r="C8" s="41"/>
      <c r="D8" s="36" t="s">
        <v>97</v>
      </c>
      <c r="E8" s="41"/>
      <c r="F8" s="41"/>
      <c r="G8" s="41"/>
      <c r="H8" s="41"/>
      <c r="I8" s="117"/>
      <c r="J8" s="41"/>
      <c r="K8" s="44"/>
    </row>
    <row r="9" spans="1:70" s="1" customFormat="1" ht="36.950000000000003" customHeight="1">
      <c r="B9" s="40"/>
      <c r="C9" s="41"/>
      <c r="D9" s="41"/>
      <c r="E9" s="373" t="s">
        <v>742</v>
      </c>
      <c r="F9" s="374"/>
      <c r="G9" s="374"/>
      <c r="H9" s="374"/>
      <c r="I9" s="117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17"/>
      <c r="J10" s="41"/>
      <c r="K10" s="44"/>
    </row>
    <row r="11" spans="1:70" s="1" customFormat="1" ht="14.45" customHeight="1">
      <c r="B11" s="40"/>
      <c r="C11" s="41"/>
      <c r="D11" s="36" t="s">
        <v>20</v>
      </c>
      <c r="E11" s="41"/>
      <c r="F11" s="34" t="s">
        <v>21</v>
      </c>
      <c r="G11" s="41"/>
      <c r="H11" s="41"/>
      <c r="I11" s="118" t="s">
        <v>22</v>
      </c>
      <c r="J11" s="34" t="s">
        <v>21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18" t="s">
        <v>25</v>
      </c>
      <c r="J12" s="119" t="str">
        <f>'Rekapitulace stavby'!AN8</f>
        <v>26. 2. 2018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17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18" t="s">
        <v>28</v>
      </c>
      <c r="J14" s="34" t="s">
        <v>21</v>
      </c>
      <c r="K14" s="44"/>
    </row>
    <row r="15" spans="1:70" s="1" customFormat="1" ht="18" customHeight="1">
      <c r="B15" s="40"/>
      <c r="C15" s="41"/>
      <c r="D15" s="41"/>
      <c r="E15" s="34" t="s">
        <v>29</v>
      </c>
      <c r="F15" s="41"/>
      <c r="G15" s="41"/>
      <c r="H15" s="41"/>
      <c r="I15" s="118" t="s">
        <v>30</v>
      </c>
      <c r="J15" s="34" t="s">
        <v>21</v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17"/>
      <c r="J16" s="41"/>
      <c r="K16" s="44"/>
    </row>
    <row r="17" spans="2:11" s="1" customFormat="1" ht="14.45" customHeight="1">
      <c r="B17" s="40"/>
      <c r="C17" s="41"/>
      <c r="D17" s="36" t="s">
        <v>31</v>
      </c>
      <c r="E17" s="41"/>
      <c r="F17" s="41"/>
      <c r="G17" s="41"/>
      <c r="H17" s="41"/>
      <c r="I17" s="118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18" t="s">
        <v>30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17"/>
      <c r="J19" s="41"/>
      <c r="K19" s="44"/>
    </row>
    <row r="20" spans="2:11" s="1" customFormat="1" ht="14.45" customHeight="1">
      <c r="B20" s="40"/>
      <c r="C20" s="41"/>
      <c r="D20" s="36" t="s">
        <v>33</v>
      </c>
      <c r="E20" s="41"/>
      <c r="F20" s="41"/>
      <c r="G20" s="41"/>
      <c r="H20" s="41"/>
      <c r="I20" s="118" t="s">
        <v>28</v>
      </c>
      <c r="J20" s="34" t="s">
        <v>21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18" t="s">
        <v>30</v>
      </c>
      <c r="J21" s="34" t="s">
        <v>21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17"/>
      <c r="J22" s="41"/>
      <c r="K22" s="44"/>
    </row>
    <row r="23" spans="2:11" s="1" customFormat="1" ht="14.45" customHeight="1">
      <c r="B23" s="40"/>
      <c r="C23" s="41"/>
      <c r="D23" s="36" t="s">
        <v>36</v>
      </c>
      <c r="E23" s="41"/>
      <c r="F23" s="41"/>
      <c r="G23" s="41"/>
      <c r="H23" s="41"/>
      <c r="I23" s="117"/>
      <c r="J23" s="41"/>
      <c r="K23" s="44"/>
    </row>
    <row r="24" spans="2:11" s="6" customFormat="1" ht="16.5" customHeight="1">
      <c r="B24" s="120"/>
      <c r="C24" s="121"/>
      <c r="D24" s="121"/>
      <c r="E24" s="340" t="s">
        <v>21</v>
      </c>
      <c r="F24" s="340"/>
      <c r="G24" s="340"/>
      <c r="H24" s="340"/>
      <c r="I24" s="122"/>
      <c r="J24" s="121"/>
      <c r="K24" s="123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17"/>
      <c r="J25" s="41"/>
      <c r="K25" s="44"/>
    </row>
    <row r="26" spans="2:11" s="1" customFormat="1" ht="6.95" customHeight="1">
      <c r="B26" s="40"/>
      <c r="C26" s="41"/>
      <c r="D26" s="84"/>
      <c r="E26" s="84"/>
      <c r="F26" s="84"/>
      <c r="G26" s="84"/>
      <c r="H26" s="84"/>
      <c r="I26" s="124"/>
      <c r="J26" s="84"/>
      <c r="K26" s="125"/>
    </row>
    <row r="27" spans="2:11" s="1" customFormat="1" ht="25.35" customHeight="1">
      <c r="B27" s="40"/>
      <c r="C27" s="41"/>
      <c r="D27" s="126" t="s">
        <v>37</v>
      </c>
      <c r="E27" s="41"/>
      <c r="F27" s="41"/>
      <c r="G27" s="41"/>
      <c r="H27" s="41"/>
      <c r="I27" s="117"/>
      <c r="J27" s="127">
        <f>ROUND(J81,2)</f>
        <v>0</v>
      </c>
      <c r="K27" s="44"/>
    </row>
    <row r="28" spans="2:11" s="1" customFormat="1" ht="6.95" customHeight="1">
      <c r="B28" s="40"/>
      <c r="C28" s="41"/>
      <c r="D28" s="84"/>
      <c r="E28" s="84"/>
      <c r="F28" s="84"/>
      <c r="G28" s="84"/>
      <c r="H28" s="84"/>
      <c r="I28" s="124"/>
      <c r="J28" s="84"/>
      <c r="K28" s="125"/>
    </row>
    <row r="29" spans="2:11" s="1" customFormat="1" ht="14.45" customHeight="1">
      <c r="B29" s="40"/>
      <c r="C29" s="41"/>
      <c r="D29" s="41"/>
      <c r="E29" s="41"/>
      <c r="F29" s="45" t="s">
        <v>39</v>
      </c>
      <c r="G29" s="41"/>
      <c r="H29" s="41"/>
      <c r="I29" s="128" t="s">
        <v>38</v>
      </c>
      <c r="J29" s="45" t="s">
        <v>40</v>
      </c>
      <c r="K29" s="44"/>
    </row>
    <row r="30" spans="2:11" s="1" customFormat="1" ht="14.45" customHeight="1">
      <c r="B30" s="40"/>
      <c r="C30" s="41"/>
      <c r="D30" s="48" t="s">
        <v>41</v>
      </c>
      <c r="E30" s="48" t="s">
        <v>42</v>
      </c>
      <c r="F30" s="129">
        <f>ROUND(SUM(BE81:BE149), 2)</f>
        <v>0</v>
      </c>
      <c r="G30" s="41"/>
      <c r="H30" s="41"/>
      <c r="I30" s="130">
        <v>0.21</v>
      </c>
      <c r="J30" s="129">
        <f>ROUND(ROUND((SUM(BE81:BE149)),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43</v>
      </c>
      <c r="F31" s="129">
        <f>ROUND(SUM(BF81:BF149), 2)</f>
        <v>0</v>
      </c>
      <c r="G31" s="41"/>
      <c r="H31" s="41"/>
      <c r="I31" s="130">
        <v>0.15</v>
      </c>
      <c r="J31" s="129">
        <f>ROUND(ROUND((SUM(BF81:BF149)),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29">
        <f>ROUND(SUM(BG81:BG149), 2)</f>
        <v>0</v>
      </c>
      <c r="G32" s="41"/>
      <c r="H32" s="41"/>
      <c r="I32" s="130">
        <v>0.21</v>
      </c>
      <c r="J32" s="129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45</v>
      </c>
      <c r="F33" s="129">
        <f>ROUND(SUM(BH81:BH149), 2)</f>
        <v>0</v>
      </c>
      <c r="G33" s="41"/>
      <c r="H33" s="41"/>
      <c r="I33" s="130">
        <v>0.15</v>
      </c>
      <c r="J33" s="129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46</v>
      </c>
      <c r="F34" s="129">
        <f>ROUND(SUM(BI81:BI149), 2)</f>
        <v>0</v>
      </c>
      <c r="G34" s="41"/>
      <c r="H34" s="41"/>
      <c r="I34" s="130">
        <v>0</v>
      </c>
      <c r="J34" s="129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17"/>
      <c r="J35" s="41"/>
      <c r="K35" s="44"/>
    </row>
    <row r="36" spans="2:11" s="1" customFormat="1" ht="25.35" customHeight="1">
      <c r="B36" s="40"/>
      <c r="C36" s="131"/>
      <c r="D36" s="132" t="s">
        <v>47</v>
      </c>
      <c r="E36" s="78"/>
      <c r="F36" s="78"/>
      <c r="G36" s="133" t="s">
        <v>48</v>
      </c>
      <c r="H36" s="134" t="s">
        <v>49</v>
      </c>
      <c r="I36" s="135"/>
      <c r="J36" s="136">
        <f>SUM(J27:J34)</f>
        <v>0</v>
      </c>
      <c r="K36" s="137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38"/>
      <c r="J37" s="56"/>
      <c r="K37" s="57"/>
    </row>
    <row r="41" spans="2:11" s="1" customFormat="1" ht="6.95" customHeight="1">
      <c r="B41" s="139"/>
      <c r="C41" s="140"/>
      <c r="D41" s="140"/>
      <c r="E41" s="140"/>
      <c r="F41" s="140"/>
      <c r="G41" s="140"/>
      <c r="H41" s="140"/>
      <c r="I41" s="141"/>
      <c r="J41" s="140"/>
      <c r="K41" s="142"/>
    </row>
    <row r="42" spans="2:11" s="1" customFormat="1" ht="36.950000000000003" customHeight="1">
      <c r="B42" s="40"/>
      <c r="C42" s="29" t="s">
        <v>99</v>
      </c>
      <c r="D42" s="41"/>
      <c r="E42" s="41"/>
      <c r="F42" s="41"/>
      <c r="G42" s="41"/>
      <c r="H42" s="41"/>
      <c r="I42" s="117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17"/>
      <c r="J43" s="41"/>
      <c r="K43" s="44"/>
    </row>
    <row r="44" spans="2:11" s="1" customFormat="1" ht="14.45" customHeight="1">
      <c r="B44" s="40"/>
      <c r="C44" s="36" t="s">
        <v>18</v>
      </c>
      <c r="D44" s="41"/>
      <c r="E44" s="41"/>
      <c r="F44" s="41"/>
      <c r="G44" s="41"/>
      <c r="H44" s="41"/>
      <c r="I44" s="117"/>
      <c r="J44" s="41"/>
      <c r="K44" s="44"/>
    </row>
    <row r="45" spans="2:11" s="1" customFormat="1" ht="16.5" customHeight="1">
      <c r="B45" s="40"/>
      <c r="C45" s="41"/>
      <c r="D45" s="41"/>
      <c r="E45" s="371" t="str">
        <f>E7</f>
        <v>Parkovací místa ul. Šeříková - p.p.č. 793/278, v k. ú. Výškovice u Ostravy</v>
      </c>
      <c r="F45" s="372"/>
      <c r="G45" s="372"/>
      <c r="H45" s="372"/>
      <c r="I45" s="117"/>
      <c r="J45" s="41"/>
      <c r="K45" s="44"/>
    </row>
    <row r="46" spans="2:11" s="1" customFormat="1" ht="14.45" customHeight="1">
      <c r="B46" s="40"/>
      <c r="C46" s="36" t="s">
        <v>97</v>
      </c>
      <c r="D46" s="41"/>
      <c r="E46" s="41"/>
      <c r="F46" s="41"/>
      <c r="G46" s="41"/>
      <c r="H46" s="41"/>
      <c r="I46" s="117"/>
      <c r="J46" s="41"/>
      <c r="K46" s="44"/>
    </row>
    <row r="47" spans="2:11" s="1" customFormat="1" ht="17.25" customHeight="1">
      <c r="B47" s="40"/>
      <c r="C47" s="41"/>
      <c r="D47" s="41"/>
      <c r="E47" s="373" t="str">
        <f>E9</f>
        <v>003 - SO 401 VEŘEJNÉ OSVĚTLENÍ</v>
      </c>
      <c r="F47" s="374"/>
      <c r="G47" s="374"/>
      <c r="H47" s="374"/>
      <c r="I47" s="117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17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Ostrava, ul. Šeříková </v>
      </c>
      <c r="G49" s="41"/>
      <c r="H49" s="41"/>
      <c r="I49" s="118" t="s">
        <v>25</v>
      </c>
      <c r="J49" s="119" t="str">
        <f>IF(J12="","",J12)</f>
        <v>26. 2. 2018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17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>Městský obvod Ostrava – Jih</v>
      </c>
      <c r="G51" s="41"/>
      <c r="H51" s="41"/>
      <c r="I51" s="118" t="s">
        <v>33</v>
      </c>
      <c r="J51" s="340" t="str">
        <f>E21</f>
        <v>Roman Fildán</v>
      </c>
      <c r="K51" s="44"/>
    </row>
    <row r="52" spans="2:47" s="1" customFormat="1" ht="14.45" customHeight="1">
      <c r="B52" s="40"/>
      <c r="C52" s="36" t="s">
        <v>31</v>
      </c>
      <c r="D52" s="41"/>
      <c r="E52" s="41"/>
      <c r="F52" s="34" t="str">
        <f>IF(E18="","",E18)</f>
        <v/>
      </c>
      <c r="G52" s="41"/>
      <c r="H52" s="41"/>
      <c r="I52" s="117"/>
      <c r="J52" s="37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17"/>
      <c r="J53" s="41"/>
      <c r="K53" s="44"/>
    </row>
    <row r="54" spans="2:47" s="1" customFormat="1" ht="29.25" customHeight="1">
      <c r="B54" s="40"/>
      <c r="C54" s="143" t="s">
        <v>100</v>
      </c>
      <c r="D54" s="131"/>
      <c r="E54" s="131"/>
      <c r="F54" s="131"/>
      <c r="G54" s="131"/>
      <c r="H54" s="131"/>
      <c r="I54" s="144"/>
      <c r="J54" s="145" t="s">
        <v>101</v>
      </c>
      <c r="K54" s="146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17"/>
      <c r="J55" s="41"/>
      <c r="K55" s="44"/>
    </row>
    <row r="56" spans="2:47" s="1" customFormat="1" ht="29.25" customHeight="1">
      <c r="B56" s="40"/>
      <c r="C56" s="147" t="s">
        <v>102</v>
      </c>
      <c r="D56" s="41"/>
      <c r="E56" s="41"/>
      <c r="F56" s="41"/>
      <c r="G56" s="41"/>
      <c r="H56" s="41"/>
      <c r="I56" s="117"/>
      <c r="J56" s="127">
        <f>J81</f>
        <v>0</v>
      </c>
      <c r="K56" s="44"/>
      <c r="AU56" s="23" t="s">
        <v>103</v>
      </c>
    </row>
    <row r="57" spans="2:47" s="7" customFormat="1" ht="24.95" customHeight="1">
      <c r="B57" s="148"/>
      <c r="C57" s="149"/>
      <c r="D57" s="150" t="s">
        <v>743</v>
      </c>
      <c r="E57" s="151"/>
      <c r="F57" s="151"/>
      <c r="G57" s="151"/>
      <c r="H57" s="151"/>
      <c r="I57" s="152"/>
      <c r="J57" s="153">
        <f>J82</f>
        <v>0</v>
      </c>
      <c r="K57" s="154"/>
    </row>
    <row r="58" spans="2:47" s="8" customFormat="1" ht="19.899999999999999" customHeight="1">
      <c r="B58" s="155"/>
      <c r="C58" s="156"/>
      <c r="D58" s="157" t="s">
        <v>744</v>
      </c>
      <c r="E58" s="158"/>
      <c r="F58" s="158"/>
      <c r="G58" s="158"/>
      <c r="H58" s="158"/>
      <c r="I58" s="159"/>
      <c r="J58" s="160">
        <f>J83</f>
        <v>0</v>
      </c>
      <c r="K58" s="161"/>
    </row>
    <row r="59" spans="2:47" s="7" customFormat="1" ht="24.95" customHeight="1">
      <c r="B59" s="148"/>
      <c r="C59" s="149"/>
      <c r="D59" s="150" t="s">
        <v>241</v>
      </c>
      <c r="E59" s="151"/>
      <c r="F59" s="151"/>
      <c r="G59" s="151"/>
      <c r="H59" s="151"/>
      <c r="I59" s="152"/>
      <c r="J59" s="153">
        <f>J96</f>
        <v>0</v>
      </c>
      <c r="K59" s="154"/>
    </row>
    <row r="60" spans="2:47" s="8" customFormat="1" ht="19.899999999999999" customHeight="1">
      <c r="B60" s="155"/>
      <c r="C60" s="156"/>
      <c r="D60" s="157" t="s">
        <v>745</v>
      </c>
      <c r="E60" s="158"/>
      <c r="F60" s="158"/>
      <c r="G60" s="158"/>
      <c r="H60" s="158"/>
      <c r="I60" s="159"/>
      <c r="J60" s="160">
        <f>J97</f>
        <v>0</v>
      </c>
      <c r="K60" s="161"/>
    </row>
    <row r="61" spans="2:47" s="8" customFormat="1" ht="19.899999999999999" customHeight="1">
      <c r="B61" s="155"/>
      <c r="C61" s="156"/>
      <c r="D61" s="157" t="s">
        <v>242</v>
      </c>
      <c r="E61" s="158"/>
      <c r="F61" s="158"/>
      <c r="G61" s="158"/>
      <c r="H61" s="158"/>
      <c r="I61" s="159"/>
      <c r="J61" s="160">
        <f>J126</f>
        <v>0</v>
      </c>
      <c r="K61" s="161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17"/>
      <c r="J62" s="41"/>
      <c r="K62" s="44"/>
    </row>
    <row r="63" spans="2:47" s="1" customFormat="1" ht="6.95" customHeight="1">
      <c r="B63" s="55"/>
      <c r="C63" s="56"/>
      <c r="D63" s="56"/>
      <c r="E63" s="56"/>
      <c r="F63" s="56"/>
      <c r="G63" s="56"/>
      <c r="H63" s="56"/>
      <c r="I63" s="138"/>
      <c r="J63" s="56"/>
      <c r="K63" s="57"/>
    </row>
    <row r="67" spans="2:20" s="1" customFormat="1" ht="6.95" customHeight="1">
      <c r="B67" s="58"/>
      <c r="C67" s="59"/>
      <c r="D67" s="59"/>
      <c r="E67" s="59"/>
      <c r="F67" s="59"/>
      <c r="G67" s="59"/>
      <c r="H67" s="59"/>
      <c r="I67" s="141"/>
      <c r="J67" s="59"/>
      <c r="K67" s="59"/>
      <c r="L67" s="60"/>
    </row>
    <row r="68" spans="2:20" s="1" customFormat="1" ht="36.950000000000003" customHeight="1">
      <c r="B68" s="40"/>
      <c r="C68" s="61" t="s">
        <v>106</v>
      </c>
      <c r="D68" s="62"/>
      <c r="E68" s="62"/>
      <c r="F68" s="62"/>
      <c r="G68" s="62"/>
      <c r="H68" s="62"/>
      <c r="I68" s="162"/>
      <c r="J68" s="62"/>
      <c r="K68" s="62"/>
      <c r="L68" s="60"/>
    </row>
    <row r="69" spans="2:20" s="1" customFormat="1" ht="6.95" customHeight="1">
      <c r="B69" s="40"/>
      <c r="C69" s="62"/>
      <c r="D69" s="62"/>
      <c r="E69" s="62"/>
      <c r="F69" s="62"/>
      <c r="G69" s="62"/>
      <c r="H69" s="62"/>
      <c r="I69" s="162"/>
      <c r="J69" s="62"/>
      <c r="K69" s="62"/>
      <c r="L69" s="60"/>
    </row>
    <row r="70" spans="2:20" s="1" customFormat="1" ht="14.45" customHeight="1">
      <c r="B70" s="40"/>
      <c r="C70" s="64" t="s">
        <v>18</v>
      </c>
      <c r="D70" s="62"/>
      <c r="E70" s="62"/>
      <c r="F70" s="62"/>
      <c r="G70" s="62"/>
      <c r="H70" s="62"/>
      <c r="I70" s="162"/>
      <c r="J70" s="62"/>
      <c r="K70" s="62"/>
      <c r="L70" s="60"/>
    </row>
    <row r="71" spans="2:20" s="1" customFormat="1" ht="16.5" customHeight="1">
      <c r="B71" s="40"/>
      <c r="C71" s="62"/>
      <c r="D71" s="62"/>
      <c r="E71" s="376" t="str">
        <f>E7</f>
        <v>Parkovací místa ul. Šeříková - p.p.č. 793/278, v k. ú. Výškovice u Ostravy</v>
      </c>
      <c r="F71" s="377"/>
      <c r="G71" s="377"/>
      <c r="H71" s="377"/>
      <c r="I71" s="162"/>
      <c r="J71" s="62"/>
      <c r="K71" s="62"/>
      <c r="L71" s="60"/>
    </row>
    <row r="72" spans="2:20" s="1" customFormat="1" ht="14.45" customHeight="1">
      <c r="B72" s="40"/>
      <c r="C72" s="64" t="s">
        <v>97</v>
      </c>
      <c r="D72" s="62"/>
      <c r="E72" s="62"/>
      <c r="F72" s="62"/>
      <c r="G72" s="62"/>
      <c r="H72" s="62"/>
      <c r="I72" s="162"/>
      <c r="J72" s="62"/>
      <c r="K72" s="62"/>
      <c r="L72" s="60"/>
    </row>
    <row r="73" spans="2:20" s="1" customFormat="1" ht="17.25" customHeight="1">
      <c r="B73" s="40"/>
      <c r="C73" s="62"/>
      <c r="D73" s="62"/>
      <c r="E73" s="351" t="str">
        <f>E9</f>
        <v>003 - SO 401 VEŘEJNÉ OSVĚTLENÍ</v>
      </c>
      <c r="F73" s="378"/>
      <c r="G73" s="378"/>
      <c r="H73" s="378"/>
      <c r="I73" s="162"/>
      <c r="J73" s="62"/>
      <c r="K73" s="62"/>
      <c r="L73" s="60"/>
    </row>
    <row r="74" spans="2:20" s="1" customFormat="1" ht="6.95" customHeight="1">
      <c r="B74" s="40"/>
      <c r="C74" s="62"/>
      <c r="D74" s="62"/>
      <c r="E74" s="62"/>
      <c r="F74" s="62"/>
      <c r="G74" s="62"/>
      <c r="H74" s="62"/>
      <c r="I74" s="162"/>
      <c r="J74" s="62"/>
      <c r="K74" s="62"/>
      <c r="L74" s="60"/>
    </row>
    <row r="75" spans="2:20" s="1" customFormat="1" ht="18" customHeight="1">
      <c r="B75" s="40"/>
      <c r="C75" s="64" t="s">
        <v>23</v>
      </c>
      <c r="D75" s="62"/>
      <c r="E75" s="62"/>
      <c r="F75" s="163" t="str">
        <f>F12</f>
        <v xml:space="preserve">Ostrava, ul. Šeříková </v>
      </c>
      <c r="G75" s="62"/>
      <c r="H75" s="62"/>
      <c r="I75" s="164" t="s">
        <v>25</v>
      </c>
      <c r="J75" s="72" t="str">
        <f>IF(J12="","",J12)</f>
        <v>26. 2. 2018</v>
      </c>
      <c r="K75" s="62"/>
      <c r="L75" s="60"/>
    </row>
    <row r="76" spans="2:20" s="1" customFormat="1" ht="6.95" customHeight="1">
      <c r="B76" s="40"/>
      <c r="C76" s="62"/>
      <c r="D76" s="62"/>
      <c r="E76" s="62"/>
      <c r="F76" s="62"/>
      <c r="G76" s="62"/>
      <c r="H76" s="62"/>
      <c r="I76" s="162"/>
      <c r="J76" s="62"/>
      <c r="K76" s="62"/>
      <c r="L76" s="60"/>
    </row>
    <row r="77" spans="2:20" s="1" customFormat="1">
      <c r="B77" s="40"/>
      <c r="C77" s="64" t="s">
        <v>27</v>
      </c>
      <c r="D77" s="62"/>
      <c r="E77" s="62"/>
      <c r="F77" s="163" t="str">
        <f>E15</f>
        <v>Městský obvod Ostrava – Jih</v>
      </c>
      <c r="G77" s="62"/>
      <c r="H77" s="62"/>
      <c r="I77" s="164" t="s">
        <v>33</v>
      </c>
      <c r="J77" s="163" t="str">
        <f>E21</f>
        <v>Roman Fildán</v>
      </c>
      <c r="K77" s="62"/>
      <c r="L77" s="60"/>
    </row>
    <row r="78" spans="2:20" s="1" customFormat="1" ht="14.45" customHeight="1">
      <c r="B78" s="40"/>
      <c r="C78" s="64" t="s">
        <v>31</v>
      </c>
      <c r="D78" s="62"/>
      <c r="E78" s="62"/>
      <c r="F78" s="163" t="str">
        <f>IF(E18="","",E18)</f>
        <v/>
      </c>
      <c r="G78" s="62"/>
      <c r="H78" s="62"/>
      <c r="I78" s="162"/>
      <c r="J78" s="62"/>
      <c r="K78" s="62"/>
      <c r="L78" s="60"/>
    </row>
    <row r="79" spans="2:20" s="1" customFormat="1" ht="10.35" customHeight="1">
      <c r="B79" s="40"/>
      <c r="C79" s="62"/>
      <c r="D79" s="62"/>
      <c r="E79" s="62"/>
      <c r="F79" s="62"/>
      <c r="G79" s="62"/>
      <c r="H79" s="62"/>
      <c r="I79" s="162"/>
      <c r="J79" s="62"/>
      <c r="K79" s="62"/>
      <c r="L79" s="60"/>
    </row>
    <row r="80" spans="2:20" s="9" customFormat="1" ht="29.25" customHeight="1">
      <c r="B80" s="165"/>
      <c r="C80" s="166" t="s">
        <v>107</v>
      </c>
      <c r="D80" s="167" t="s">
        <v>56</v>
      </c>
      <c r="E80" s="167" t="s">
        <v>52</v>
      </c>
      <c r="F80" s="167" t="s">
        <v>108</v>
      </c>
      <c r="G80" s="167" t="s">
        <v>109</v>
      </c>
      <c r="H80" s="167" t="s">
        <v>110</v>
      </c>
      <c r="I80" s="168" t="s">
        <v>111</v>
      </c>
      <c r="J80" s="167" t="s">
        <v>101</v>
      </c>
      <c r="K80" s="169" t="s">
        <v>112</v>
      </c>
      <c r="L80" s="170"/>
      <c r="M80" s="80" t="s">
        <v>113</v>
      </c>
      <c r="N80" s="81" t="s">
        <v>41</v>
      </c>
      <c r="O80" s="81" t="s">
        <v>114</v>
      </c>
      <c r="P80" s="81" t="s">
        <v>115</v>
      </c>
      <c r="Q80" s="81" t="s">
        <v>116</v>
      </c>
      <c r="R80" s="81" t="s">
        <v>117</v>
      </c>
      <c r="S80" s="81" t="s">
        <v>118</v>
      </c>
      <c r="T80" s="82" t="s">
        <v>119</v>
      </c>
    </row>
    <row r="81" spans="2:65" s="1" customFormat="1" ht="29.25" customHeight="1">
      <c r="B81" s="40"/>
      <c r="C81" s="86" t="s">
        <v>102</v>
      </c>
      <c r="D81" s="62"/>
      <c r="E81" s="62"/>
      <c r="F81" s="62"/>
      <c r="G81" s="62"/>
      <c r="H81" s="62"/>
      <c r="I81" s="162"/>
      <c r="J81" s="171">
        <f>BK81</f>
        <v>0</v>
      </c>
      <c r="K81" s="62"/>
      <c r="L81" s="60"/>
      <c r="M81" s="83"/>
      <c r="N81" s="84"/>
      <c r="O81" s="84"/>
      <c r="P81" s="172">
        <f>P82+P96</f>
        <v>0</v>
      </c>
      <c r="Q81" s="84"/>
      <c r="R81" s="172">
        <f>R82+R96</f>
        <v>19.289631199999999</v>
      </c>
      <c r="S81" s="84"/>
      <c r="T81" s="173">
        <f>T82+T96</f>
        <v>0</v>
      </c>
      <c r="AT81" s="23" t="s">
        <v>70</v>
      </c>
      <c r="AU81" s="23" t="s">
        <v>103</v>
      </c>
      <c r="BK81" s="174">
        <f>BK82+BK96</f>
        <v>0</v>
      </c>
    </row>
    <row r="82" spans="2:65" s="10" customFormat="1" ht="37.35" customHeight="1">
      <c r="B82" s="175"/>
      <c r="C82" s="176"/>
      <c r="D82" s="177" t="s">
        <v>70</v>
      </c>
      <c r="E82" s="178" t="s">
        <v>746</v>
      </c>
      <c r="F82" s="178" t="s">
        <v>747</v>
      </c>
      <c r="G82" s="176"/>
      <c r="H82" s="176"/>
      <c r="I82" s="179"/>
      <c r="J82" s="180">
        <f>BK82</f>
        <v>0</v>
      </c>
      <c r="K82" s="176"/>
      <c r="L82" s="181"/>
      <c r="M82" s="182"/>
      <c r="N82" s="183"/>
      <c r="O82" s="183"/>
      <c r="P82" s="184">
        <f>P83</f>
        <v>0</v>
      </c>
      <c r="Q82" s="183"/>
      <c r="R82" s="184">
        <f>R83</f>
        <v>4.1999999999999996E-4</v>
      </c>
      <c r="S82" s="183"/>
      <c r="T82" s="185">
        <f>T83</f>
        <v>0</v>
      </c>
      <c r="AR82" s="186" t="s">
        <v>81</v>
      </c>
      <c r="AT82" s="187" t="s">
        <v>70</v>
      </c>
      <c r="AU82" s="187" t="s">
        <v>71</v>
      </c>
      <c r="AY82" s="186" t="s">
        <v>123</v>
      </c>
      <c r="BK82" s="188">
        <f>BK83</f>
        <v>0</v>
      </c>
    </row>
    <row r="83" spans="2:65" s="10" customFormat="1" ht="19.899999999999999" customHeight="1">
      <c r="B83" s="175"/>
      <c r="C83" s="176"/>
      <c r="D83" s="177" t="s">
        <v>70</v>
      </c>
      <c r="E83" s="189" t="s">
        <v>748</v>
      </c>
      <c r="F83" s="189" t="s">
        <v>749</v>
      </c>
      <c r="G83" s="176"/>
      <c r="H83" s="176"/>
      <c r="I83" s="179"/>
      <c r="J83" s="190">
        <f>BK83</f>
        <v>0</v>
      </c>
      <c r="K83" s="176"/>
      <c r="L83" s="181"/>
      <c r="M83" s="182"/>
      <c r="N83" s="183"/>
      <c r="O83" s="183"/>
      <c r="P83" s="184">
        <f>SUM(P84:P95)</f>
        <v>0</v>
      </c>
      <c r="Q83" s="183"/>
      <c r="R83" s="184">
        <f>SUM(R84:R95)</f>
        <v>4.1999999999999996E-4</v>
      </c>
      <c r="S83" s="183"/>
      <c r="T83" s="185">
        <f>SUM(T84:T95)</f>
        <v>0</v>
      </c>
      <c r="AR83" s="186" t="s">
        <v>81</v>
      </c>
      <c r="AT83" s="187" t="s">
        <v>70</v>
      </c>
      <c r="AU83" s="187" t="s">
        <v>79</v>
      </c>
      <c r="AY83" s="186" t="s">
        <v>123</v>
      </c>
      <c r="BK83" s="188">
        <f>SUM(BK84:BK95)</f>
        <v>0</v>
      </c>
    </row>
    <row r="84" spans="2:65" s="1" customFormat="1" ht="38.25" customHeight="1">
      <c r="B84" s="40"/>
      <c r="C84" s="209" t="s">
        <v>79</v>
      </c>
      <c r="D84" s="209" t="s">
        <v>244</v>
      </c>
      <c r="E84" s="210" t="s">
        <v>750</v>
      </c>
      <c r="F84" s="211" t="s">
        <v>751</v>
      </c>
      <c r="G84" s="212" t="s">
        <v>213</v>
      </c>
      <c r="H84" s="213">
        <v>94</v>
      </c>
      <c r="I84" s="214"/>
      <c r="J84" s="215">
        <f>ROUND(I84*H84,2)</f>
        <v>0</v>
      </c>
      <c r="K84" s="211" t="s">
        <v>248</v>
      </c>
      <c r="L84" s="60"/>
      <c r="M84" s="216" t="s">
        <v>21</v>
      </c>
      <c r="N84" s="217" t="s">
        <v>42</v>
      </c>
      <c r="O84" s="41"/>
      <c r="P84" s="201">
        <f>O84*H84</f>
        <v>0</v>
      </c>
      <c r="Q84" s="201">
        <v>0</v>
      </c>
      <c r="R84" s="201">
        <f>Q84*H84</f>
        <v>0</v>
      </c>
      <c r="S84" s="201">
        <v>0</v>
      </c>
      <c r="T84" s="202">
        <f>S84*H84</f>
        <v>0</v>
      </c>
      <c r="AR84" s="23" t="s">
        <v>181</v>
      </c>
      <c r="AT84" s="23" t="s">
        <v>244</v>
      </c>
      <c r="AU84" s="23" t="s">
        <v>81</v>
      </c>
      <c r="AY84" s="23" t="s">
        <v>123</v>
      </c>
      <c r="BE84" s="203">
        <f>IF(N84="základní",J84,0)</f>
        <v>0</v>
      </c>
      <c r="BF84" s="203">
        <f>IF(N84="snížená",J84,0)</f>
        <v>0</v>
      </c>
      <c r="BG84" s="203">
        <f>IF(N84="zákl. přenesená",J84,0)</f>
        <v>0</v>
      </c>
      <c r="BH84" s="203">
        <f>IF(N84="sníž. přenesená",J84,0)</f>
        <v>0</v>
      </c>
      <c r="BI84" s="203">
        <f>IF(N84="nulová",J84,0)</f>
        <v>0</v>
      </c>
      <c r="BJ84" s="23" t="s">
        <v>79</v>
      </c>
      <c r="BK84" s="203">
        <f>ROUND(I84*H84,2)</f>
        <v>0</v>
      </c>
      <c r="BL84" s="23" t="s">
        <v>181</v>
      </c>
      <c r="BM84" s="23" t="s">
        <v>752</v>
      </c>
    </row>
    <row r="85" spans="2:65" s="12" customFormat="1" ht="13.5">
      <c r="B85" s="229"/>
      <c r="C85" s="230"/>
      <c r="D85" s="220" t="s">
        <v>250</v>
      </c>
      <c r="E85" s="231" t="s">
        <v>21</v>
      </c>
      <c r="F85" s="232" t="s">
        <v>738</v>
      </c>
      <c r="G85" s="230"/>
      <c r="H85" s="233">
        <v>94</v>
      </c>
      <c r="I85" s="234"/>
      <c r="J85" s="230"/>
      <c r="K85" s="230"/>
      <c r="L85" s="235"/>
      <c r="M85" s="236"/>
      <c r="N85" s="237"/>
      <c r="O85" s="237"/>
      <c r="P85" s="237"/>
      <c r="Q85" s="237"/>
      <c r="R85" s="237"/>
      <c r="S85" s="237"/>
      <c r="T85" s="238"/>
      <c r="AT85" s="239" t="s">
        <v>250</v>
      </c>
      <c r="AU85" s="239" t="s">
        <v>81</v>
      </c>
      <c r="AV85" s="12" t="s">
        <v>81</v>
      </c>
      <c r="AW85" s="12" t="s">
        <v>35</v>
      </c>
      <c r="AX85" s="12" t="s">
        <v>79</v>
      </c>
      <c r="AY85" s="239" t="s">
        <v>123</v>
      </c>
    </row>
    <row r="86" spans="2:65" s="1" customFormat="1" ht="25.5" customHeight="1">
      <c r="B86" s="40"/>
      <c r="C86" s="209" t="s">
        <v>81</v>
      </c>
      <c r="D86" s="209" t="s">
        <v>244</v>
      </c>
      <c r="E86" s="210" t="s">
        <v>753</v>
      </c>
      <c r="F86" s="211" t="s">
        <v>754</v>
      </c>
      <c r="G86" s="212" t="s">
        <v>160</v>
      </c>
      <c r="H86" s="213">
        <v>6</v>
      </c>
      <c r="I86" s="214"/>
      <c r="J86" s="215">
        <f>ROUND(I86*H86,2)</f>
        <v>0</v>
      </c>
      <c r="K86" s="211" t="s">
        <v>248</v>
      </c>
      <c r="L86" s="60"/>
      <c r="M86" s="216" t="s">
        <v>21</v>
      </c>
      <c r="N86" s="217" t="s">
        <v>42</v>
      </c>
      <c r="O86" s="41"/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AR86" s="23" t="s">
        <v>181</v>
      </c>
      <c r="AT86" s="23" t="s">
        <v>244</v>
      </c>
      <c r="AU86" s="23" t="s">
        <v>81</v>
      </c>
      <c r="AY86" s="23" t="s">
        <v>123</v>
      </c>
      <c r="BE86" s="203">
        <f>IF(N86="základní",J86,0)</f>
        <v>0</v>
      </c>
      <c r="BF86" s="203">
        <f>IF(N86="snížená",J86,0)</f>
        <v>0</v>
      </c>
      <c r="BG86" s="203">
        <f>IF(N86="zákl. přenesená",J86,0)</f>
        <v>0</v>
      </c>
      <c r="BH86" s="203">
        <f>IF(N86="sníž. přenesená",J86,0)</f>
        <v>0</v>
      </c>
      <c r="BI86" s="203">
        <f>IF(N86="nulová",J86,0)</f>
        <v>0</v>
      </c>
      <c r="BJ86" s="23" t="s">
        <v>79</v>
      </c>
      <c r="BK86" s="203">
        <f>ROUND(I86*H86,2)</f>
        <v>0</v>
      </c>
      <c r="BL86" s="23" t="s">
        <v>181</v>
      </c>
      <c r="BM86" s="23" t="s">
        <v>755</v>
      </c>
    </row>
    <row r="87" spans="2:65" s="11" customFormat="1" ht="13.5">
      <c r="B87" s="218"/>
      <c r="C87" s="219"/>
      <c r="D87" s="220" t="s">
        <v>250</v>
      </c>
      <c r="E87" s="221" t="s">
        <v>21</v>
      </c>
      <c r="F87" s="222" t="s">
        <v>756</v>
      </c>
      <c r="G87" s="219"/>
      <c r="H87" s="221" t="s">
        <v>21</v>
      </c>
      <c r="I87" s="223"/>
      <c r="J87" s="219"/>
      <c r="K87" s="219"/>
      <c r="L87" s="224"/>
      <c r="M87" s="225"/>
      <c r="N87" s="226"/>
      <c r="O87" s="226"/>
      <c r="P87" s="226"/>
      <c r="Q87" s="226"/>
      <c r="R87" s="226"/>
      <c r="S87" s="226"/>
      <c r="T87" s="227"/>
      <c r="AT87" s="228" t="s">
        <v>250</v>
      </c>
      <c r="AU87" s="228" t="s">
        <v>81</v>
      </c>
      <c r="AV87" s="11" t="s">
        <v>79</v>
      </c>
      <c r="AW87" s="11" t="s">
        <v>35</v>
      </c>
      <c r="AX87" s="11" t="s">
        <v>71</v>
      </c>
      <c r="AY87" s="228" t="s">
        <v>123</v>
      </c>
    </row>
    <row r="88" spans="2:65" s="12" customFormat="1" ht="13.5">
      <c r="B88" s="229"/>
      <c r="C88" s="230"/>
      <c r="D88" s="220" t="s">
        <v>250</v>
      </c>
      <c r="E88" s="231" t="s">
        <v>21</v>
      </c>
      <c r="F88" s="232" t="s">
        <v>142</v>
      </c>
      <c r="G88" s="230"/>
      <c r="H88" s="233">
        <v>6</v>
      </c>
      <c r="I88" s="234"/>
      <c r="J88" s="230"/>
      <c r="K88" s="230"/>
      <c r="L88" s="235"/>
      <c r="M88" s="236"/>
      <c r="N88" s="237"/>
      <c r="O88" s="237"/>
      <c r="P88" s="237"/>
      <c r="Q88" s="237"/>
      <c r="R88" s="237"/>
      <c r="S88" s="237"/>
      <c r="T88" s="238"/>
      <c r="AT88" s="239" t="s">
        <v>250</v>
      </c>
      <c r="AU88" s="239" t="s">
        <v>81</v>
      </c>
      <c r="AV88" s="12" t="s">
        <v>81</v>
      </c>
      <c r="AW88" s="12" t="s">
        <v>35</v>
      </c>
      <c r="AX88" s="12" t="s">
        <v>71</v>
      </c>
      <c r="AY88" s="239" t="s">
        <v>123</v>
      </c>
    </row>
    <row r="89" spans="2:65" s="13" customFormat="1" ht="13.5">
      <c r="B89" s="240"/>
      <c r="C89" s="241"/>
      <c r="D89" s="220" t="s">
        <v>250</v>
      </c>
      <c r="E89" s="242" t="s">
        <v>21</v>
      </c>
      <c r="F89" s="243" t="s">
        <v>295</v>
      </c>
      <c r="G89" s="241"/>
      <c r="H89" s="244">
        <v>6</v>
      </c>
      <c r="I89" s="245"/>
      <c r="J89" s="241"/>
      <c r="K89" s="241"/>
      <c r="L89" s="246"/>
      <c r="M89" s="247"/>
      <c r="N89" s="248"/>
      <c r="O89" s="248"/>
      <c r="P89" s="248"/>
      <c r="Q89" s="248"/>
      <c r="R89" s="248"/>
      <c r="S89" s="248"/>
      <c r="T89" s="249"/>
      <c r="AT89" s="250" t="s">
        <v>250</v>
      </c>
      <c r="AU89" s="250" t="s">
        <v>81</v>
      </c>
      <c r="AV89" s="13" t="s">
        <v>129</v>
      </c>
      <c r="AW89" s="13" t="s">
        <v>35</v>
      </c>
      <c r="AX89" s="13" t="s">
        <v>79</v>
      </c>
      <c r="AY89" s="250" t="s">
        <v>123</v>
      </c>
    </row>
    <row r="90" spans="2:65" s="1" customFormat="1" ht="16.5" customHeight="1">
      <c r="B90" s="40"/>
      <c r="C90" s="209" t="s">
        <v>133</v>
      </c>
      <c r="D90" s="209" t="s">
        <v>244</v>
      </c>
      <c r="E90" s="210" t="s">
        <v>757</v>
      </c>
      <c r="F90" s="211" t="s">
        <v>758</v>
      </c>
      <c r="G90" s="212" t="s">
        <v>160</v>
      </c>
      <c r="H90" s="213">
        <v>3</v>
      </c>
      <c r="I90" s="214"/>
      <c r="J90" s="215">
        <f>ROUND(I90*H90,2)</f>
        <v>0</v>
      </c>
      <c r="K90" s="211" t="s">
        <v>248</v>
      </c>
      <c r="L90" s="60"/>
      <c r="M90" s="216" t="s">
        <v>21</v>
      </c>
      <c r="N90" s="217" t="s">
        <v>42</v>
      </c>
      <c r="O90" s="41"/>
      <c r="P90" s="201">
        <f>O90*H90</f>
        <v>0</v>
      </c>
      <c r="Q90" s="201">
        <v>0</v>
      </c>
      <c r="R90" s="201">
        <f>Q90*H90</f>
        <v>0</v>
      </c>
      <c r="S90" s="201">
        <v>0</v>
      </c>
      <c r="T90" s="202">
        <f>S90*H90</f>
        <v>0</v>
      </c>
      <c r="AR90" s="23" t="s">
        <v>181</v>
      </c>
      <c r="AT90" s="23" t="s">
        <v>244</v>
      </c>
      <c r="AU90" s="23" t="s">
        <v>81</v>
      </c>
      <c r="AY90" s="23" t="s">
        <v>123</v>
      </c>
      <c r="BE90" s="203">
        <f>IF(N90="základní",J90,0)</f>
        <v>0</v>
      </c>
      <c r="BF90" s="203">
        <f>IF(N90="snížená",J90,0)</f>
        <v>0</v>
      </c>
      <c r="BG90" s="203">
        <f>IF(N90="zákl. přenesená",J90,0)</f>
        <v>0</v>
      </c>
      <c r="BH90" s="203">
        <f>IF(N90="sníž. přenesená",J90,0)</f>
        <v>0</v>
      </c>
      <c r="BI90" s="203">
        <f>IF(N90="nulová",J90,0)</f>
        <v>0</v>
      </c>
      <c r="BJ90" s="23" t="s">
        <v>79</v>
      </c>
      <c r="BK90" s="203">
        <f>ROUND(I90*H90,2)</f>
        <v>0</v>
      </c>
      <c r="BL90" s="23" t="s">
        <v>181</v>
      </c>
      <c r="BM90" s="23" t="s">
        <v>759</v>
      </c>
    </row>
    <row r="91" spans="2:65" s="11" customFormat="1" ht="13.5">
      <c r="B91" s="218"/>
      <c r="C91" s="219"/>
      <c r="D91" s="220" t="s">
        <v>250</v>
      </c>
      <c r="E91" s="221" t="s">
        <v>21</v>
      </c>
      <c r="F91" s="222" t="s">
        <v>756</v>
      </c>
      <c r="G91" s="219"/>
      <c r="H91" s="221" t="s">
        <v>21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250</v>
      </c>
      <c r="AU91" s="228" t="s">
        <v>81</v>
      </c>
      <c r="AV91" s="11" t="s">
        <v>79</v>
      </c>
      <c r="AW91" s="11" t="s">
        <v>35</v>
      </c>
      <c r="AX91" s="11" t="s">
        <v>71</v>
      </c>
      <c r="AY91" s="228" t="s">
        <v>123</v>
      </c>
    </row>
    <row r="92" spans="2:65" s="12" customFormat="1" ht="13.5">
      <c r="B92" s="229"/>
      <c r="C92" s="230"/>
      <c r="D92" s="220" t="s">
        <v>250</v>
      </c>
      <c r="E92" s="231" t="s">
        <v>21</v>
      </c>
      <c r="F92" s="232" t="s">
        <v>760</v>
      </c>
      <c r="G92" s="230"/>
      <c r="H92" s="233">
        <v>3</v>
      </c>
      <c r="I92" s="234"/>
      <c r="J92" s="230"/>
      <c r="K92" s="230"/>
      <c r="L92" s="235"/>
      <c r="M92" s="236"/>
      <c r="N92" s="237"/>
      <c r="O92" s="237"/>
      <c r="P92" s="237"/>
      <c r="Q92" s="237"/>
      <c r="R92" s="237"/>
      <c r="S92" s="237"/>
      <c r="T92" s="238"/>
      <c r="AT92" s="239" t="s">
        <v>250</v>
      </c>
      <c r="AU92" s="239" t="s">
        <v>81</v>
      </c>
      <c r="AV92" s="12" t="s">
        <v>81</v>
      </c>
      <c r="AW92" s="12" t="s">
        <v>35</v>
      </c>
      <c r="AX92" s="12" t="s">
        <v>79</v>
      </c>
      <c r="AY92" s="239" t="s">
        <v>123</v>
      </c>
    </row>
    <row r="93" spans="2:65" s="1" customFormat="1" ht="16.5" customHeight="1">
      <c r="B93" s="40"/>
      <c r="C93" s="191" t="s">
        <v>129</v>
      </c>
      <c r="D93" s="191" t="s">
        <v>125</v>
      </c>
      <c r="E93" s="192" t="s">
        <v>761</v>
      </c>
      <c r="F93" s="193" t="s">
        <v>762</v>
      </c>
      <c r="G93" s="194" t="s">
        <v>160</v>
      </c>
      <c r="H93" s="195">
        <v>1</v>
      </c>
      <c r="I93" s="196"/>
      <c r="J93" s="197">
        <f>ROUND(I93*H93,2)</f>
        <v>0</v>
      </c>
      <c r="K93" s="193" t="s">
        <v>248</v>
      </c>
      <c r="L93" s="198"/>
      <c r="M93" s="199" t="s">
        <v>21</v>
      </c>
      <c r="N93" s="200" t="s">
        <v>42</v>
      </c>
      <c r="O93" s="41"/>
      <c r="P93" s="201">
        <f>O93*H93</f>
        <v>0</v>
      </c>
      <c r="Q93" s="201">
        <v>1.2E-4</v>
      </c>
      <c r="R93" s="201">
        <f>Q93*H93</f>
        <v>1.2E-4</v>
      </c>
      <c r="S93" s="201">
        <v>0</v>
      </c>
      <c r="T93" s="202">
        <f>S93*H93</f>
        <v>0</v>
      </c>
      <c r="AR93" s="23" t="s">
        <v>389</v>
      </c>
      <c r="AT93" s="23" t="s">
        <v>125</v>
      </c>
      <c r="AU93" s="23" t="s">
        <v>81</v>
      </c>
      <c r="AY93" s="23" t="s">
        <v>123</v>
      </c>
      <c r="BE93" s="203">
        <f>IF(N93="základní",J93,0)</f>
        <v>0</v>
      </c>
      <c r="BF93" s="203">
        <f>IF(N93="snížená",J93,0)</f>
        <v>0</v>
      </c>
      <c r="BG93" s="203">
        <f>IF(N93="zákl. přenesená",J93,0)</f>
        <v>0</v>
      </c>
      <c r="BH93" s="203">
        <f>IF(N93="sníž. přenesená",J93,0)</f>
        <v>0</v>
      </c>
      <c r="BI93" s="203">
        <f>IF(N93="nulová",J93,0)</f>
        <v>0</v>
      </c>
      <c r="BJ93" s="23" t="s">
        <v>79</v>
      </c>
      <c r="BK93" s="203">
        <f>ROUND(I93*H93,2)</f>
        <v>0</v>
      </c>
      <c r="BL93" s="23" t="s">
        <v>181</v>
      </c>
      <c r="BM93" s="23" t="s">
        <v>763</v>
      </c>
    </row>
    <row r="94" spans="2:65" s="1" customFormat="1" ht="16.5" customHeight="1">
      <c r="B94" s="40"/>
      <c r="C94" s="191" t="s">
        <v>122</v>
      </c>
      <c r="D94" s="191" t="s">
        <v>125</v>
      </c>
      <c r="E94" s="192" t="s">
        <v>764</v>
      </c>
      <c r="F94" s="193" t="s">
        <v>765</v>
      </c>
      <c r="G94" s="194" t="s">
        <v>160</v>
      </c>
      <c r="H94" s="195">
        <v>2</v>
      </c>
      <c r="I94" s="196"/>
      <c r="J94" s="197">
        <f>ROUND(I94*H94,2)</f>
        <v>0</v>
      </c>
      <c r="K94" s="193" t="s">
        <v>248</v>
      </c>
      <c r="L94" s="198"/>
      <c r="M94" s="199" t="s">
        <v>21</v>
      </c>
      <c r="N94" s="200" t="s">
        <v>42</v>
      </c>
      <c r="O94" s="41"/>
      <c r="P94" s="201">
        <f>O94*H94</f>
        <v>0</v>
      </c>
      <c r="Q94" s="201">
        <v>1.4999999999999999E-4</v>
      </c>
      <c r="R94" s="201">
        <f>Q94*H94</f>
        <v>2.9999999999999997E-4</v>
      </c>
      <c r="S94" s="201">
        <v>0</v>
      </c>
      <c r="T94" s="202">
        <f>S94*H94</f>
        <v>0</v>
      </c>
      <c r="AR94" s="23" t="s">
        <v>389</v>
      </c>
      <c r="AT94" s="23" t="s">
        <v>125</v>
      </c>
      <c r="AU94" s="23" t="s">
        <v>81</v>
      </c>
      <c r="AY94" s="23" t="s">
        <v>123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3" t="s">
        <v>79</v>
      </c>
      <c r="BK94" s="203">
        <f>ROUND(I94*H94,2)</f>
        <v>0</v>
      </c>
      <c r="BL94" s="23" t="s">
        <v>181</v>
      </c>
      <c r="BM94" s="23" t="s">
        <v>766</v>
      </c>
    </row>
    <row r="95" spans="2:65" s="1" customFormat="1" ht="38.25" customHeight="1">
      <c r="B95" s="40"/>
      <c r="C95" s="209" t="s">
        <v>142</v>
      </c>
      <c r="D95" s="209" t="s">
        <v>244</v>
      </c>
      <c r="E95" s="210" t="s">
        <v>767</v>
      </c>
      <c r="F95" s="211" t="s">
        <v>768</v>
      </c>
      <c r="G95" s="212" t="s">
        <v>160</v>
      </c>
      <c r="H95" s="213">
        <v>1</v>
      </c>
      <c r="I95" s="214"/>
      <c r="J95" s="215">
        <f>ROUND(I95*H95,2)</f>
        <v>0</v>
      </c>
      <c r="K95" s="211" t="s">
        <v>248</v>
      </c>
      <c r="L95" s="60"/>
      <c r="M95" s="216" t="s">
        <v>21</v>
      </c>
      <c r="N95" s="217" t="s">
        <v>42</v>
      </c>
      <c r="O95" s="41"/>
      <c r="P95" s="201">
        <f>O95*H95</f>
        <v>0</v>
      </c>
      <c r="Q95" s="201">
        <v>0</v>
      </c>
      <c r="R95" s="201">
        <f>Q95*H95</f>
        <v>0</v>
      </c>
      <c r="S95" s="201">
        <v>0</v>
      </c>
      <c r="T95" s="202">
        <f>S95*H95</f>
        <v>0</v>
      </c>
      <c r="AR95" s="23" t="s">
        <v>181</v>
      </c>
      <c r="AT95" s="23" t="s">
        <v>244</v>
      </c>
      <c r="AU95" s="23" t="s">
        <v>81</v>
      </c>
      <c r="AY95" s="23" t="s">
        <v>123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3" t="s">
        <v>79</v>
      </c>
      <c r="BK95" s="203">
        <f>ROUND(I95*H95,2)</f>
        <v>0</v>
      </c>
      <c r="BL95" s="23" t="s">
        <v>181</v>
      </c>
      <c r="BM95" s="23" t="s">
        <v>769</v>
      </c>
    </row>
    <row r="96" spans="2:65" s="10" customFormat="1" ht="37.35" customHeight="1">
      <c r="B96" s="175"/>
      <c r="C96" s="176"/>
      <c r="D96" s="177" t="s">
        <v>70</v>
      </c>
      <c r="E96" s="178" t="s">
        <v>125</v>
      </c>
      <c r="F96" s="178" t="s">
        <v>596</v>
      </c>
      <c r="G96" s="176"/>
      <c r="H96" s="176"/>
      <c r="I96" s="179"/>
      <c r="J96" s="180">
        <f>BK96</f>
        <v>0</v>
      </c>
      <c r="K96" s="176"/>
      <c r="L96" s="181"/>
      <c r="M96" s="182"/>
      <c r="N96" s="183"/>
      <c r="O96" s="183"/>
      <c r="P96" s="184">
        <f>P97+P126</f>
        <v>0</v>
      </c>
      <c r="Q96" s="183"/>
      <c r="R96" s="184">
        <f>R97+R126</f>
        <v>19.2892112</v>
      </c>
      <c r="S96" s="183"/>
      <c r="T96" s="185">
        <f>T97+T126</f>
        <v>0</v>
      </c>
      <c r="AR96" s="186" t="s">
        <v>133</v>
      </c>
      <c r="AT96" s="187" t="s">
        <v>70</v>
      </c>
      <c r="AU96" s="187" t="s">
        <v>71</v>
      </c>
      <c r="AY96" s="186" t="s">
        <v>123</v>
      </c>
      <c r="BK96" s="188">
        <f>BK97+BK126</f>
        <v>0</v>
      </c>
    </row>
    <row r="97" spans="2:65" s="10" customFormat="1" ht="19.899999999999999" customHeight="1">
      <c r="B97" s="175"/>
      <c r="C97" s="176"/>
      <c r="D97" s="177" t="s">
        <v>70</v>
      </c>
      <c r="E97" s="189" t="s">
        <v>770</v>
      </c>
      <c r="F97" s="189" t="s">
        <v>771</v>
      </c>
      <c r="G97" s="176"/>
      <c r="H97" s="176"/>
      <c r="I97" s="179"/>
      <c r="J97" s="190">
        <f>BK97</f>
        <v>0</v>
      </c>
      <c r="K97" s="176"/>
      <c r="L97" s="181"/>
      <c r="M97" s="182"/>
      <c r="N97" s="183"/>
      <c r="O97" s="183"/>
      <c r="P97" s="184">
        <f>SUM(P98:P125)</f>
        <v>0</v>
      </c>
      <c r="Q97" s="183"/>
      <c r="R97" s="184">
        <f>SUM(R98:R125)</f>
        <v>0.13354300000000002</v>
      </c>
      <c r="S97" s="183"/>
      <c r="T97" s="185">
        <f>SUM(T98:T125)</f>
        <v>0</v>
      </c>
      <c r="AR97" s="186" t="s">
        <v>133</v>
      </c>
      <c r="AT97" s="187" t="s">
        <v>70</v>
      </c>
      <c r="AU97" s="187" t="s">
        <v>79</v>
      </c>
      <c r="AY97" s="186" t="s">
        <v>123</v>
      </c>
      <c r="BK97" s="188">
        <f>SUM(BK98:BK125)</f>
        <v>0</v>
      </c>
    </row>
    <row r="98" spans="2:65" s="1" customFormat="1" ht="16.5" customHeight="1">
      <c r="B98" s="40"/>
      <c r="C98" s="209" t="s">
        <v>146</v>
      </c>
      <c r="D98" s="209" t="s">
        <v>244</v>
      </c>
      <c r="E98" s="210" t="s">
        <v>772</v>
      </c>
      <c r="F98" s="211" t="s">
        <v>773</v>
      </c>
      <c r="G98" s="212" t="s">
        <v>213</v>
      </c>
      <c r="H98" s="213">
        <v>94</v>
      </c>
      <c r="I98" s="214"/>
      <c r="J98" s="215">
        <f>ROUND(I98*H98,2)</f>
        <v>0</v>
      </c>
      <c r="K98" s="211" t="s">
        <v>248</v>
      </c>
      <c r="L98" s="60"/>
      <c r="M98" s="216" t="s">
        <v>21</v>
      </c>
      <c r="N98" s="217" t="s">
        <v>42</v>
      </c>
      <c r="O98" s="41"/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AR98" s="23" t="s">
        <v>547</v>
      </c>
      <c r="AT98" s="23" t="s">
        <v>244</v>
      </c>
      <c r="AU98" s="23" t="s">
        <v>81</v>
      </c>
      <c r="AY98" s="23" t="s">
        <v>123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3" t="s">
        <v>79</v>
      </c>
      <c r="BK98" s="203">
        <f>ROUND(I98*H98,2)</f>
        <v>0</v>
      </c>
      <c r="BL98" s="23" t="s">
        <v>547</v>
      </c>
      <c r="BM98" s="23" t="s">
        <v>774</v>
      </c>
    </row>
    <row r="99" spans="2:65" s="12" customFormat="1" ht="13.5">
      <c r="B99" s="229"/>
      <c r="C99" s="230"/>
      <c r="D99" s="220" t="s">
        <v>250</v>
      </c>
      <c r="E99" s="231" t="s">
        <v>21</v>
      </c>
      <c r="F99" s="232" t="s">
        <v>738</v>
      </c>
      <c r="G99" s="230"/>
      <c r="H99" s="233">
        <v>94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250</v>
      </c>
      <c r="AU99" s="239" t="s">
        <v>81</v>
      </c>
      <c r="AV99" s="12" t="s">
        <v>81</v>
      </c>
      <c r="AW99" s="12" t="s">
        <v>35</v>
      </c>
      <c r="AX99" s="12" t="s">
        <v>79</v>
      </c>
      <c r="AY99" s="239" t="s">
        <v>123</v>
      </c>
    </row>
    <row r="100" spans="2:65" s="1" customFormat="1" ht="16.5" customHeight="1">
      <c r="B100" s="40"/>
      <c r="C100" s="191" t="s">
        <v>128</v>
      </c>
      <c r="D100" s="191" t="s">
        <v>125</v>
      </c>
      <c r="E100" s="192" t="s">
        <v>775</v>
      </c>
      <c r="F100" s="193" t="s">
        <v>776</v>
      </c>
      <c r="G100" s="194" t="s">
        <v>213</v>
      </c>
      <c r="H100" s="195">
        <v>103.4</v>
      </c>
      <c r="I100" s="196"/>
      <c r="J100" s="197">
        <f>ROUND(I100*H100,2)</f>
        <v>0</v>
      </c>
      <c r="K100" s="193" t="s">
        <v>21</v>
      </c>
      <c r="L100" s="198"/>
      <c r="M100" s="199" t="s">
        <v>21</v>
      </c>
      <c r="N100" s="200" t="s">
        <v>42</v>
      </c>
      <c r="O100" s="41"/>
      <c r="P100" s="201">
        <f>O100*H100</f>
        <v>0</v>
      </c>
      <c r="Q100" s="201">
        <v>2.0000000000000002E-5</v>
      </c>
      <c r="R100" s="201">
        <f>Q100*H100</f>
        <v>2.0680000000000004E-3</v>
      </c>
      <c r="S100" s="201">
        <v>0</v>
      </c>
      <c r="T100" s="202">
        <f>S100*H100</f>
        <v>0</v>
      </c>
      <c r="AR100" s="23" t="s">
        <v>777</v>
      </c>
      <c r="AT100" s="23" t="s">
        <v>125</v>
      </c>
      <c r="AU100" s="23" t="s">
        <v>81</v>
      </c>
      <c r="AY100" s="23" t="s">
        <v>123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3" t="s">
        <v>79</v>
      </c>
      <c r="BK100" s="203">
        <f>ROUND(I100*H100,2)</f>
        <v>0</v>
      </c>
      <c r="BL100" s="23" t="s">
        <v>777</v>
      </c>
      <c r="BM100" s="23" t="s">
        <v>778</v>
      </c>
    </row>
    <row r="101" spans="2:65" s="11" customFormat="1" ht="13.5">
      <c r="B101" s="218"/>
      <c r="C101" s="219"/>
      <c r="D101" s="220" t="s">
        <v>250</v>
      </c>
      <c r="E101" s="221" t="s">
        <v>21</v>
      </c>
      <c r="F101" s="222" t="s">
        <v>779</v>
      </c>
      <c r="G101" s="219"/>
      <c r="H101" s="221" t="s">
        <v>21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250</v>
      </c>
      <c r="AU101" s="228" t="s">
        <v>81</v>
      </c>
      <c r="AV101" s="11" t="s">
        <v>79</v>
      </c>
      <c r="AW101" s="11" t="s">
        <v>35</v>
      </c>
      <c r="AX101" s="11" t="s">
        <v>71</v>
      </c>
      <c r="AY101" s="228" t="s">
        <v>123</v>
      </c>
    </row>
    <row r="102" spans="2:65" s="12" customFormat="1" ht="13.5">
      <c r="B102" s="229"/>
      <c r="C102" s="230"/>
      <c r="D102" s="220" t="s">
        <v>250</v>
      </c>
      <c r="E102" s="231" t="s">
        <v>21</v>
      </c>
      <c r="F102" s="232" t="s">
        <v>738</v>
      </c>
      <c r="G102" s="230"/>
      <c r="H102" s="233">
        <v>94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250</v>
      </c>
      <c r="AU102" s="239" t="s">
        <v>81</v>
      </c>
      <c r="AV102" s="12" t="s">
        <v>81</v>
      </c>
      <c r="AW102" s="12" t="s">
        <v>35</v>
      </c>
      <c r="AX102" s="12" t="s">
        <v>79</v>
      </c>
      <c r="AY102" s="239" t="s">
        <v>123</v>
      </c>
    </row>
    <row r="103" spans="2:65" s="12" customFormat="1" ht="13.5">
      <c r="B103" s="229"/>
      <c r="C103" s="230"/>
      <c r="D103" s="220" t="s">
        <v>250</v>
      </c>
      <c r="E103" s="230"/>
      <c r="F103" s="232" t="s">
        <v>780</v>
      </c>
      <c r="G103" s="230"/>
      <c r="H103" s="233">
        <v>103.4</v>
      </c>
      <c r="I103" s="234"/>
      <c r="J103" s="230"/>
      <c r="K103" s="230"/>
      <c r="L103" s="235"/>
      <c r="M103" s="236"/>
      <c r="N103" s="237"/>
      <c r="O103" s="237"/>
      <c r="P103" s="237"/>
      <c r="Q103" s="237"/>
      <c r="R103" s="237"/>
      <c r="S103" s="237"/>
      <c r="T103" s="238"/>
      <c r="AT103" s="239" t="s">
        <v>250</v>
      </c>
      <c r="AU103" s="239" t="s">
        <v>81</v>
      </c>
      <c r="AV103" s="12" t="s">
        <v>81</v>
      </c>
      <c r="AW103" s="12" t="s">
        <v>6</v>
      </c>
      <c r="AX103" s="12" t="s">
        <v>79</v>
      </c>
      <c r="AY103" s="239" t="s">
        <v>123</v>
      </c>
    </row>
    <row r="104" spans="2:65" s="1" customFormat="1" ht="16.5" customHeight="1">
      <c r="B104" s="40"/>
      <c r="C104" s="191" t="s">
        <v>153</v>
      </c>
      <c r="D104" s="191" t="s">
        <v>125</v>
      </c>
      <c r="E104" s="192" t="s">
        <v>781</v>
      </c>
      <c r="F104" s="193" t="s">
        <v>782</v>
      </c>
      <c r="G104" s="194" t="s">
        <v>213</v>
      </c>
      <c r="H104" s="195">
        <v>65</v>
      </c>
      <c r="I104" s="196"/>
      <c r="J104" s="197">
        <f>ROUND(I104*H104,2)</f>
        <v>0</v>
      </c>
      <c r="K104" s="193" t="s">
        <v>21</v>
      </c>
      <c r="L104" s="198"/>
      <c r="M104" s="199" t="s">
        <v>21</v>
      </c>
      <c r="N104" s="200" t="s">
        <v>42</v>
      </c>
      <c r="O104" s="41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3" t="s">
        <v>783</v>
      </c>
      <c r="AT104" s="23" t="s">
        <v>125</v>
      </c>
      <c r="AU104" s="23" t="s">
        <v>81</v>
      </c>
      <c r="AY104" s="23" t="s">
        <v>123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3" t="s">
        <v>79</v>
      </c>
      <c r="BK104" s="203">
        <f>ROUND(I104*H104,2)</f>
        <v>0</v>
      </c>
      <c r="BL104" s="23" t="s">
        <v>547</v>
      </c>
      <c r="BM104" s="23" t="s">
        <v>784</v>
      </c>
    </row>
    <row r="105" spans="2:65" s="11" customFormat="1" ht="13.5">
      <c r="B105" s="218"/>
      <c r="C105" s="219"/>
      <c r="D105" s="220" t="s">
        <v>250</v>
      </c>
      <c r="E105" s="221" t="s">
        <v>21</v>
      </c>
      <c r="F105" s="222" t="s">
        <v>756</v>
      </c>
      <c r="G105" s="219"/>
      <c r="H105" s="221" t="s">
        <v>21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250</v>
      </c>
      <c r="AU105" s="228" t="s">
        <v>81</v>
      </c>
      <c r="AV105" s="11" t="s">
        <v>79</v>
      </c>
      <c r="AW105" s="11" t="s">
        <v>35</v>
      </c>
      <c r="AX105" s="11" t="s">
        <v>71</v>
      </c>
      <c r="AY105" s="228" t="s">
        <v>123</v>
      </c>
    </row>
    <row r="106" spans="2:65" s="12" customFormat="1" ht="13.5">
      <c r="B106" s="229"/>
      <c r="C106" s="230"/>
      <c r="D106" s="220" t="s">
        <v>250</v>
      </c>
      <c r="E106" s="231" t="s">
        <v>21</v>
      </c>
      <c r="F106" s="232" t="s">
        <v>551</v>
      </c>
      <c r="G106" s="230"/>
      <c r="H106" s="233">
        <v>65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250</v>
      </c>
      <c r="AU106" s="239" t="s">
        <v>81</v>
      </c>
      <c r="AV106" s="12" t="s">
        <v>81</v>
      </c>
      <c r="AW106" s="12" t="s">
        <v>35</v>
      </c>
      <c r="AX106" s="12" t="s">
        <v>79</v>
      </c>
      <c r="AY106" s="239" t="s">
        <v>123</v>
      </c>
    </row>
    <row r="107" spans="2:65" s="1" customFormat="1" ht="25.5" customHeight="1">
      <c r="B107" s="40"/>
      <c r="C107" s="209" t="s">
        <v>157</v>
      </c>
      <c r="D107" s="209" t="s">
        <v>244</v>
      </c>
      <c r="E107" s="210" t="s">
        <v>785</v>
      </c>
      <c r="F107" s="211" t="s">
        <v>786</v>
      </c>
      <c r="G107" s="212" t="s">
        <v>213</v>
      </c>
      <c r="H107" s="213">
        <v>94</v>
      </c>
      <c r="I107" s="214"/>
      <c r="J107" s="215">
        <f>ROUND(I107*H107,2)</f>
        <v>0</v>
      </c>
      <c r="K107" s="211" t="s">
        <v>248</v>
      </c>
      <c r="L107" s="60"/>
      <c r="M107" s="216" t="s">
        <v>21</v>
      </c>
      <c r="N107" s="217" t="s">
        <v>42</v>
      </c>
      <c r="O107" s="41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3" t="s">
        <v>547</v>
      </c>
      <c r="AT107" s="23" t="s">
        <v>244</v>
      </c>
      <c r="AU107" s="23" t="s">
        <v>81</v>
      </c>
      <c r="AY107" s="23" t="s">
        <v>123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3" t="s">
        <v>79</v>
      </c>
      <c r="BK107" s="203">
        <f>ROUND(I107*H107,2)</f>
        <v>0</v>
      </c>
      <c r="BL107" s="23" t="s">
        <v>547</v>
      </c>
      <c r="BM107" s="23" t="s">
        <v>787</v>
      </c>
    </row>
    <row r="108" spans="2:65" s="11" customFormat="1" ht="13.5">
      <c r="B108" s="218"/>
      <c r="C108" s="219"/>
      <c r="D108" s="220" t="s">
        <v>250</v>
      </c>
      <c r="E108" s="221" t="s">
        <v>21</v>
      </c>
      <c r="F108" s="222" t="s">
        <v>756</v>
      </c>
      <c r="G108" s="219"/>
      <c r="H108" s="221" t="s">
        <v>21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250</v>
      </c>
      <c r="AU108" s="228" t="s">
        <v>81</v>
      </c>
      <c r="AV108" s="11" t="s">
        <v>79</v>
      </c>
      <c r="AW108" s="11" t="s">
        <v>35</v>
      </c>
      <c r="AX108" s="11" t="s">
        <v>71</v>
      </c>
      <c r="AY108" s="228" t="s">
        <v>123</v>
      </c>
    </row>
    <row r="109" spans="2:65" s="12" customFormat="1" ht="13.5">
      <c r="B109" s="229"/>
      <c r="C109" s="230"/>
      <c r="D109" s="220" t="s">
        <v>250</v>
      </c>
      <c r="E109" s="231" t="s">
        <v>741</v>
      </c>
      <c r="F109" s="232" t="s">
        <v>740</v>
      </c>
      <c r="G109" s="230"/>
      <c r="H109" s="233">
        <v>94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250</v>
      </c>
      <c r="AU109" s="239" t="s">
        <v>81</v>
      </c>
      <c r="AV109" s="12" t="s">
        <v>81</v>
      </c>
      <c r="AW109" s="12" t="s">
        <v>35</v>
      </c>
      <c r="AX109" s="12" t="s">
        <v>79</v>
      </c>
      <c r="AY109" s="239" t="s">
        <v>123</v>
      </c>
    </row>
    <row r="110" spans="2:65" s="1" customFormat="1" ht="16.5" customHeight="1">
      <c r="B110" s="40"/>
      <c r="C110" s="191" t="s">
        <v>162</v>
      </c>
      <c r="D110" s="191" t="s">
        <v>125</v>
      </c>
      <c r="E110" s="192" t="s">
        <v>788</v>
      </c>
      <c r="F110" s="193" t="s">
        <v>789</v>
      </c>
      <c r="G110" s="194" t="s">
        <v>349</v>
      </c>
      <c r="H110" s="195">
        <v>61.194000000000003</v>
      </c>
      <c r="I110" s="196"/>
      <c r="J110" s="197">
        <f>ROUND(I110*H110,2)</f>
        <v>0</v>
      </c>
      <c r="K110" s="193" t="s">
        <v>248</v>
      </c>
      <c r="L110" s="198"/>
      <c r="M110" s="199" t="s">
        <v>21</v>
      </c>
      <c r="N110" s="200" t="s">
        <v>42</v>
      </c>
      <c r="O110" s="41"/>
      <c r="P110" s="201">
        <f>O110*H110</f>
        <v>0</v>
      </c>
      <c r="Q110" s="201">
        <v>1E-3</v>
      </c>
      <c r="R110" s="201">
        <f>Q110*H110</f>
        <v>6.1194000000000005E-2</v>
      </c>
      <c r="S110" s="201">
        <v>0</v>
      </c>
      <c r="T110" s="202">
        <f>S110*H110</f>
        <v>0</v>
      </c>
      <c r="AR110" s="23" t="s">
        <v>777</v>
      </c>
      <c r="AT110" s="23" t="s">
        <v>125</v>
      </c>
      <c r="AU110" s="23" t="s">
        <v>81</v>
      </c>
      <c r="AY110" s="23" t="s">
        <v>123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3" t="s">
        <v>79</v>
      </c>
      <c r="BK110" s="203">
        <f>ROUND(I110*H110,2)</f>
        <v>0</v>
      </c>
      <c r="BL110" s="23" t="s">
        <v>777</v>
      </c>
      <c r="BM110" s="23" t="s">
        <v>790</v>
      </c>
    </row>
    <row r="111" spans="2:65" s="11" customFormat="1" ht="13.5">
      <c r="B111" s="218"/>
      <c r="C111" s="219"/>
      <c r="D111" s="220" t="s">
        <v>250</v>
      </c>
      <c r="E111" s="221" t="s">
        <v>21</v>
      </c>
      <c r="F111" s="222" t="s">
        <v>468</v>
      </c>
      <c r="G111" s="219"/>
      <c r="H111" s="221" t="s">
        <v>21</v>
      </c>
      <c r="I111" s="223"/>
      <c r="J111" s="219"/>
      <c r="K111" s="219"/>
      <c r="L111" s="224"/>
      <c r="M111" s="225"/>
      <c r="N111" s="226"/>
      <c r="O111" s="226"/>
      <c r="P111" s="226"/>
      <c r="Q111" s="226"/>
      <c r="R111" s="226"/>
      <c r="S111" s="226"/>
      <c r="T111" s="227"/>
      <c r="AT111" s="228" t="s">
        <v>250</v>
      </c>
      <c r="AU111" s="228" t="s">
        <v>81</v>
      </c>
      <c r="AV111" s="11" t="s">
        <v>79</v>
      </c>
      <c r="AW111" s="11" t="s">
        <v>35</v>
      </c>
      <c r="AX111" s="11" t="s">
        <v>71</v>
      </c>
      <c r="AY111" s="228" t="s">
        <v>123</v>
      </c>
    </row>
    <row r="112" spans="2:65" s="12" customFormat="1" ht="13.5">
      <c r="B112" s="229"/>
      <c r="C112" s="230"/>
      <c r="D112" s="220" t="s">
        <v>250</v>
      </c>
      <c r="E112" s="231" t="s">
        <v>21</v>
      </c>
      <c r="F112" s="232" t="s">
        <v>791</v>
      </c>
      <c r="G112" s="230"/>
      <c r="H112" s="233">
        <v>58.28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250</v>
      </c>
      <c r="AU112" s="239" t="s">
        <v>81</v>
      </c>
      <c r="AV112" s="12" t="s">
        <v>81</v>
      </c>
      <c r="AW112" s="12" t="s">
        <v>35</v>
      </c>
      <c r="AX112" s="12" t="s">
        <v>79</v>
      </c>
      <c r="AY112" s="239" t="s">
        <v>123</v>
      </c>
    </row>
    <row r="113" spans="2:65" s="12" customFormat="1" ht="13.5">
      <c r="B113" s="229"/>
      <c r="C113" s="230"/>
      <c r="D113" s="220" t="s">
        <v>250</v>
      </c>
      <c r="E113" s="230"/>
      <c r="F113" s="232" t="s">
        <v>792</v>
      </c>
      <c r="G113" s="230"/>
      <c r="H113" s="233">
        <v>61.194000000000003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250</v>
      </c>
      <c r="AU113" s="239" t="s">
        <v>81</v>
      </c>
      <c r="AV113" s="12" t="s">
        <v>81</v>
      </c>
      <c r="AW113" s="12" t="s">
        <v>6</v>
      </c>
      <c r="AX113" s="12" t="s">
        <v>79</v>
      </c>
      <c r="AY113" s="239" t="s">
        <v>123</v>
      </c>
    </row>
    <row r="114" spans="2:65" s="1" customFormat="1" ht="16.5" customHeight="1">
      <c r="B114" s="40"/>
      <c r="C114" s="209" t="s">
        <v>166</v>
      </c>
      <c r="D114" s="209" t="s">
        <v>244</v>
      </c>
      <c r="E114" s="210" t="s">
        <v>793</v>
      </c>
      <c r="F114" s="211" t="s">
        <v>794</v>
      </c>
      <c r="G114" s="212" t="s">
        <v>160</v>
      </c>
      <c r="H114" s="213">
        <v>1</v>
      </c>
      <c r="I114" s="214"/>
      <c r="J114" s="215">
        <f t="shared" ref="J114:J119" si="0">ROUND(I114*H114,2)</f>
        <v>0</v>
      </c>
      <c r="K114" s="211" t="s">
        <v>248</v>
      </c>
      <c r="L114" s="60"/>
      <c r="M114" s="216" t="s">
        <v>21</v>
      </c>
      <c r="N114" s="217" t="s">
        <v>42</v>
      </c>
      <c r="O114" s="41"/>
      <c r="P114" s="201">
        <f t="shared" ref="P114:P119" si="1">O114*H114</f>
        <v>0</v>
      </c>
      <c r="Q114" s="201">
        <v>0</v>
      </c>
      <c r="R114" s="201">
        <f t="shared" ref="R114:R119" si="2">Q114*H114</f>
        <v>0</v>
      </c>
      <c r="S114" s="201">
        <v>0</v>
      </c>
      <c r="T114" s="202">
        <f t="shared" ref="T114:T119" si="3">S114*H114</f>
        <v>0</v>
      </c>
      <c r="AR114" s="23" t="s">
        <v>547</v>
      </c>
      <c r="AT114" s="23" t="s">
        <v>244</v>
      </c>
      <c r="AU114" s="23" t="s">
        <v>81</v>
      </c>
      <c r="AY114" s="23" t="s">
        <v>123</v>
      </c>
      <c r="BE114" s="203">
        <f t="shared" ref="BE114:BE119" si="4">IF(N114="základní",J114,0)</f>
        <v>0</v>
      </c>
      <c r="BF114" s="203">
        <f t="shared" ref="BF114:BF119" si="5">IF(N114="snížená",J114,0)</f>
        <v>0</v>
      </c>
      <c r="BG114" s="203">
        <f t="shared" ref="BG114:BG119" si="6">IF(N114="zákl. přenesená",J114,0)</f>
        <v>0</v>
      </c>
      <c r="BH114" s="203">
        <f t="shared" ref="BH114:BH119" si="7">IF(N114="sníž. přenesená",J114,0)</f>
        <v>0</v>
      </c>
      <c r="BI114" s="203">
        <f t="shared" ref="BI114:BI119" si="8">IF(N114="nulová",J114,0)</f>
        <v>0</v>
      </c>
      <c r="BJ114" s="23" t="s">
        <v>79</v>
      </c>
      <c r="BK114" s="203">
        <f t="shared" ref="BK114:BK119" si="9">ROUND(I114*H114,2)</f>
        <v>0</v>
      </c>
      <c r="BL114" s="23" t="s">
        <v>547</v>
      </c>
      <c r="BM114" s="23" t="s">
        <v>795</v>
      </c>
    </row>
    <row r="115" spans="2:65" s="1" customFormat="1" ht="25.5" customHeight="1">
      <c r="B115" s="40"/>
      <c r="C115" s="209" t="s">
        <v>170</v>
      </c>
      <c r="D115" s="209" t="s">
        <v>244</v>
      </c>
      <c r="E115" s="210" t="s">
        <v>796</v>
      </c>
      <c r="F115" s="211" t="s">
        <v>797</v>
      </c>
      <c r="G115" s="212" t="s">
        <v>160</v>
      </c>
      <c r="H115" s="213">
        <v>2</v>
      </c>
      <c r="I115" s="214"/>
      <c r="J115" s="215">
        <f t="shared" si="0"/>
        <v>0</v>
      </c>
      <c r="K115" s="211" t="s">
        <v>248</v>
      </c>
      <c r="L115" s="60"/>
      <c r="M115" s="216" t="s">
        <v>21</v>
      </c>
      <c r="N115" s="217" t="s">
        <v>42</v>
      </c>
      <c r="O115" s="41"/>
      <c r="P115" s="201">
        <f t="shared" si="1"/>
        <v>0</v>
      </c>
      <c r="Q115" s="201">
        <v>0</v>
      </c>
      <c r="R115" s="201">
        <f t="shared" si="2"/>
        <v>0</v>
      </c>
      <c r="S115" s="201">
        <v>0</v>
      </c>
      <c r="T115" s="202">
        <f t="shared" si="3"/>
        <v>0</v>
      </c>
      <c r="AR115" s="23" t="s">
        <v>547</v>
      </c>
      <c r="AT115" s="23" t="s">
        <v>244</v>
      </c>
      <c r="AU115" s="23" t="s">
        <v>81</v>
      </c>
      <c r="AY115" s="23" t="s">
        <v>123</v>
      </c>
      <c r="BE115" s="203">
        <f t="shared" si="4"/>
        <v>0</v>
      </c>
      <c r="BF115" s="203">
        <f t="shared" si="5"/>
        <v>0</v>
      </c>
      <c r="BG115" s="203">
        <f t="shared" si="6"/>
        <v>0</v>
      </c>
      <c r="BH115" s="203">
        <f t="shared" si="7"/>
        <v>0</v>
      </c>
      <c r="BI115" s="203">
        <f t="shared" si="8"/>
        <v>0</v>
      </c>
      <c r="BJ115" s="23" t="s">
        <v>79</v>
      </c>
      <c r="BK115" s="203">
        <f t="shared" si="9"/>
        <v>0</v>
      </c>
      <c r="BL115" s="23" t="s">
        <v>547</v>
      </c>
      <c r="BM115" s="23" t="s">
        <v>798</v>
      </c>
    </row>
    <row r="116" spans="2:65" s="1" customFormat="1" ht="25.5" customHeight="1">
      <c r="B116" s="40"/>
      <c r="C116" s="209" t="s">
        <v>174</v>
      </c>
      <c r="D116" s="209" t="s">
        <v>244</v>
      </c>
      <c r="E116" s="210" t="s">
        <v>799</v>
      </c>
      <c r="F116" s="211" t="s">
        <v>800</v>
      </c>
      <c r="G116" s="212" t="s">
        <v>160</v>
      </c>
      <c r="H116" s="213">
        <v>3</v>
      </c>
      <c r="I116" s="214"/>
      <c r="J116" s="215">
        <f t="shared" si="0"/>
        <v>0</v>
      </c>
      <c r="K116" s="211" t="s">
        <v>248</v>
      </c>
      <c r="L116" s="60"/>
      <c r="M116" s="216" t="s">
        <v>21</v>
      </c>
      <c r="N116" s="217" t="s">
        <v>42</v>
      </c>
      <c r="O116" s="41"/>
      <c r="P116" s="201">
        <f t="shared" si="1"/>
        <v>0</v>
      </c>
      <c r="Q116" s="201">
        <v>0</v>
      </c>
      <c r="R116" s="201">
        <f t="shared" si="2"/>
        <v>0</v>
      </c>
      <c r="S116" s="201">
        <v>0</v>
      </c>
      <c r="T116" s="202">
        <f t="shared" si="3"/>
        <v>0</v>
      </c>
      <c r="AR116" s="23" t="s">
        <v>547</v>
      </c>
      <c r="AT116" s="23" t="s">
        <v>244</v>
      </c>
      <c r="AU116" s="23" t="s">
        <v>81</v>
      </c>
      <c r="AY116" s="23" t="s">
        <v>123</v>
      </c>
      <c r="BE116" s="203">
        <f t="shared" si="4"/>
        <v>0</v>
      </c>
      <c r="BF116" s="203">
        <f t="shared" si="5"/>
        <v>0</v>
      </c>
      <c r="BG116" s="203">
        <f t="shared" si="6"/>
        <v>0</v>
      </c>
      <c r="BH116" s="203">
        <f t="shared" si="7"/>
        <v>0</v>
      </c>
      <c r="BI116" s="203">
        <f t="shared" si="8"/>
        <v>0</v>
      </c>
      <c r="BJ116" s="23" t="s">
        <v>79</v>
      </c>
      <c r="BK116" s="203">
        <f t="shared" si="9"/>
        <v>0</v>
      </c>
      <c r="BL116" s="23" t="s">
        <v>547</v>
      </c>
      <c r="BM116" s="23" t="s">
        <v>801</v>
      </c>
    </row>
    <row r="117" spans="2:65" s="1" customFormat="1" ht="16.5" customHeight="1">
      <c r="B117" s="40"/>
      <c r="C117" s="209" t="s">
        <v>10</v>
      </c>
      <c r="D117" s="209" t="s">
        <v>244</v>
      </c>
      <c r="E117" s="210" t="s">
        <v>802</v>
      </c>
      <c r="F117" s="211" t="s">
        <v>803</v>
      </c>
      <c r="G117" s="212" t="s">
        <v>160</v>
      </c>
      <c r="H117" s="213">
        <v>3</v>
      </c>
      <c r="I117" s="214"/>
      <c r="J117" s="215">
        <f t="shared" si="0"/>
        <v>0</v>
      </c>
      <c r="K117" s="211" t="s">
        <v>248</v>
      </c>
      <c r="L117" s="60"/>
      <c r="M117" s="216" t="s">
        <v>21</v>
      </c>
      <c r="N117" s="217" t="s">
        <v>42</v>
      </c>
      <c r="O117" s="41"/>
      <c r="P117" s="201">
        <f t="shared" si="1"/>
        <v>0</v>
      </c>
      <c r="Q117" s="201">
        <v>0</v>
      </c>
      <c r="R117" s="201">
        <f t="shared" si="2"/>
        <v>0</v>
      </c>
      <c r="S117" s="201">
        <v>0</v>
      </c>
      <c r="T117" s="202">
        <f t="shared" si="3"/>
        <v>0</v>
      </c>
      <c r="AR117" s="23" t="s">
        <v>547</v>
      </c>
      <c r="AT117" s="23" t="s">
        <v>244</v>
      </c>
      <c r="AU117" s="23" t="s">
        <v>81</v>
      </c>
      <c r="AY117" s="23" t="s">
        <v>123</v>
      </c>
      <c r="BE117" s="203">
        <f t="shared" si="4"/>
        <v>0</v>
      </c>
      <c r="BF117" s="203">
        <f t="shared" si="5"/>
        <v>0</v>
      </c>
      <c r="BG117" s="203">
        <f t="shared" si="6"/>
        <v>0</v>
      </c>
      <c r="BH117" s="203">
        <f t="shared" si="7"/>
        <v>0</v>
      </c>
      <c r="BI117" s="203">
        <f t="shared" si="8"/>
        <v>0</v>
      </c>
      <c r="BJ117" s="23" t="s">
        <v>79</v>
      </c>
      <c r="BK117" s="203">
        <f t="shared" si="9"/>
        <v>0</v>
      </c>
      <c r="BL117" s="23" t="s">
        <v>547</v>
      </c>
      <c r="BM117" s="23" t="s">
        <v>804</v>
      </c>
    </row>
    <row r="118" spans="2:65" s="1" customFormat="1" ht="16.5" customHeight="1">
      <c r="B118" s="40"/>
      <c r="C118" s="191" t="s">
        <v>181</v>
      </c>
      <c r="D118" s="191" t="s">
        <v>125</v>
      </c>
      <c r="E118" s="192" t="s">
        <v>805</v>
      </c>
      <c r="F118" s="193" t="s">
        <v>806</v>
      </c>
      <c r="G118" s="194" t="s">
        <v>160</v>
      </c>
      <c r="H118" s="195">
        <v>3</v>
      </c>
      <c r="I118" s="196"/>
      <c r="J118" s="197">
        <f t="shared" si="0"/>
        <v>0</v>
      </c>
      <c r="K118" s="193" t="s">
        <v>21</v>
      </c>
      <c r="L118" s="198"/>
      <c r="M118" s="199" t="s">
        <v>21</v>
      </c>
      <c r="N118" s="200" t="s">
        <v>42</v>
      </c>
      <c r="O118" s="41"/>
      <c r="P118" s="201">
        <f t="shared" si="1"/>
        <v>0</v>
      </c>
      <c r="Q118" s="201">
        <v>0</v>
      </c>
      <c r="R118" s="201">
        <f t="shared" si="2"/>
        <v>0</v>
      </c>
      <c r="S118" s="201">
        <v>0</v>
      </c>
      <c r="T118" s="202">
        <f t="shared" si="3"/>
        <v>0</v>
      </c>
      <c r="AR118" s="23" t="s">
        <v>783</v>
      </c>
      <c r="AT118" s="23" t="s">
        <v>125</v>
      </c>
      <c r="AU118" s="23" t="s">
        <v>81</v>
      </c>
      <c r="AY118" s="23" t="s">
        <v>123</v>
      </c>
      <c r="BE118" s="203">
        <f t="shared" si="4"/>
        <v>0</v>
      </c>
      <c r="BF118" s="203">
        <f t="shared" si="5"/>
        <v>0</v>
      </c>
      <c r="BG118" s="203">
        <f t="shared" si="6"/>
        <v>0</v>
      </c>
      <c r="BH118" s="203">
        <f t="shared" si="7"/>
        <v>0</v>
      </c>
      <c r="BI118" s="203">
        <f t="shared" si="8"/>
        <v>0</v>
      </c>
      <c r="BJ118" s="23" t="s">
        <v>79</v>
      </c>
      <c r="BK118" s="203">
        <f t="shared" si="9"/>
        <v>0</v>
      </c>
      <c r="BL118" s="23" t="s">
        <v>547</v>
      </c>
      <c r="BM118" s="23" t="s">
        <v>807</v>
      </c>
    </row>
    <row r="119" spans="2:65" s="1" customFormat="1" ht="38.25" customHeight="1">
      <c r="B119" s="40"/>
      <c r="C119" s="209" t="s">
        <v>185</v>
      </c>
      <c r="D119" s="209" t="s">
        <v>244</v>
      </c>
      <c r="E119" s="210" t="s">
        <v>808</v>
      </c>
      <c r="F119" s="211" t="s">
        <v>809</v>
      </c>
      <c r="G119" s="212" t="s">
        <v>213</v>
      </c>
      <c r="H119" s="213">
        <v>94</v>
      </c>
      <c r="I119" s="214"/>
      <c r="J119" s="215">
        <f t="shared" si="0"/>
        <v>0</v>
      </c>
      <c r="K119" s="211" t="s">
        <v>255</v>
      </c>
      <c r="L119" s="60"/>
      <c r="M119" s="216" t="s">
        <v>21</v>
      </c>
      <c r="N119" s="217" t="s">
        <v>42</v>
      </c>
      <c r="O119" s="41"/>
      <c r="P119" s="201">
        <f t="shared" si="1"/>
        <v>0</v>
      </c>
      <c r="Q119" s="201">
        <v>0</v>
      </c>
      <c r="R119" s="201">
        <f t="shared" si="2"/>
        <v>0</v>
      </c>
      <c r="S119" s="201">
        <v>0</v>
      </c>
      <c r="T119" s="202">
        <f t="shared" si="3"/>
        <v>0</v>
      </c>
      <c r="AR119" s="23" t="s">
        <v>547</v>
      </c>
      <c r="AT119" s="23" t="s">
        <v>244</v>
      </c>
      <c r="AU119" s="23" t="s">
        <v>81</v>
      </c>
      <c r="AY119" s="23" t="s">
        <v>123</v>
      </c>
      <c r="BE119" s="203">
        <f t="shared" si="4"/>
        <v>0</v>
      </c>
      <c r="BF119" s="203">
        <f t="shared" si="5"/>
        <v>0</v>
      </c>
      <c r="BG119" s="203">
        <f t="shared" si="6"/>
        <v>0</v>
      </c>
      <c r="BH119" s="203">
        <f t="shared" si="7"/>
        <v>0</v>
      </c>
      <c r="BI119" s="203">
        <f t="shared" si="8"/>
        <v>0</v>
      </c>
      <c r="BJ119" s="23" t="s">
        <v>79</v>
      </c>
      <c r="BK119" s="203">
        <f t="shared" si="9"/>
        <v>0</v>
      </c>
      <c r="BL119" s="23" t="s">
        <v>547</v>
      </c>
      <c r="BM119" s="23" t="s">
        <v>810</v>
      </c>
    </row>
    <row r="120" spans="2:65" s="12" customFormat="1" ht="13.5">
      <c r="B120" s="229"/>
      <c r="C120" s="230"/>
      <c r="D120" s="220" t="s">
        <v>250</v>
      </c>
      <c r="E120" s="231" t="s">
        <v>21</v>
      </c>
      <c r="F120" s="232" t="s">
        <v>740</v>
      </c>
      <c r="G120" s="230"/>
      <c r="H120" s="233">
        <v>94</v>
      </c>
      <c r="I120" s="234"/>
      <c r="J120" s="230"/>
      <c r="K120" s="230"/>
      <c r="L120" s="235"/>
      <c r="M120" s="236"/>
      <c r="N120" s="237"/>
      <c r="O120" s="237"/>
      <c r="P120" s="237"/>
      <c r="Q120" s="237"/>
      <c r="R120" s="237"/>
      <c r="S120" s="237"/>
      <c r="T120" s="238"/>
      <c r="AT120" s="239" t="s">
        <v>250</v>
      </c>
      <c r="AU120" s="239" t="s">
        <v>81</v>
      </c>
      <c r="AV120" s="12" t="s">
        <v>81</v>
      </c>
      <c r="AW120" s="12" t="s">
        <v>35</v>
      </c>
      <c r="AX120" s="12" t="s">
        <v>79</v>
      </c>
      <c r="AY120" s="239" t="s">
        <v>123</v>
      </c>
    </row>
    <row r="121" spans="2:65" s="1" customFormat="1" ht="16.5" customHeight="1">
      <c r="B121" s="40"/>
      <c r="C121" s="191" t="s">
        <v>189</v>
      </c>
      <c r="D121" s="191" t="s">
        <v>125</v>
      </c>
      <c r="E121" s="192" t="s">
        <v>811</v>
      </c>
      <c r="F121" s="193" t="s">
        <v>812</v>
      </c>
      <c r="G121" s="194" t="s">
        <v>213</v>
      </c>
      <c r="H121" s="195">
        <v>98.7</v>
      </c>
      <c r="I121" s="196"/>
      <c r="J121" s="197">
        <f>ROUND(I121*H121,2)</f>
        <v>0</v>
      </c>
      <c r="K121" s="193" t="s">
        <v>255</v>
      </c>
      <c r="L121" s="198"/>
      <c r="M121" s="199" t="s">
        <v>21</v>
      </c>
      <c r="N121" s="200" t="s">
        <v>42</v>
      </c>
      <c r="O121" s="41"/>
      <c r="P121" s="201">
        <f>O121*H121</f>
        <v>0</v>
      </c>
      <c r="Q121" s="201">
        <v>6.3000000000000003E-4</v>
      </c>
      <c r="R121" s="201">
        <f>Q121*H121</f>
        <v>6.2181000000000007E-2</v>
      </c>
      <c r="S121" s="201">
        <v>0</v>
      </c>
      <c r="T121" s="202">
        <f>S121*H121</f>
        <v>0</v>
      </c>
      <c r="AR121" s="23" t="s">
        <v>777</v>
      </c>
      <c r="AT121" s="23" t="s">
        <v>125</v>
      </c>
      <c r="AU121" s="23" t="s">
        <v>81</v>
      </c>
      <c r="AY121" s="23" t="s">
        <v>123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3" t="s">
        <v>79</v>
      </c>
      <c r="BK121" s="203">
        <f>ROUND(I121*H121,2)</f>
        <v>0</v>
      </c>
      <c r="BL121" s="23" t="s">
        <v>777</v>
      </c>
      <c r="BM121" s="23" t="s">
        <v>813</v>
      </c>
    </row>
    <row r="122" spans="2:65" s="11" customFormat="1" ht="13.5">
      <c r="B122" s="218"/>
      <c r="C122" s="219"/>
      <c r="D122" s="220" t="s">
        <v>250</v>
      </c>
      <c r="E122" s="221" t="s">
        <v>21</v>
      </c>
      <c r="F122" s="222" t="s">
        <v>468</v>
      </c>
      <c r="G122" s="219"/>
      <c r="H122" s="221" t="s">
        <v>21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250</v>
      </c>
      <c r="AU122" s="228" t="s">
        <v>81</v>
      </c>
      <c r="AV122" s="11" t="s">
        <v>79</v>
      </c>
      <c r="AW122" s="11" t="s">
        <v>35</v>
      </c>
      <c r="AX122" s="11" t="s">
        <v>71</v>
      </c>
      <c r="AY122" s="228" t="s">
        <v>123</v>
      </c>
    </row>
    <row r="123" spans="2:65" s="12" customFormat="1" ht="13.5">
      <c r="B123" s="229"/>
      <c r="C123" s="230"/>
      <c r="D123" s="220" t="s">
        <v>250</v>
      </c>
      <c r="E123" s="231" t="s">
        <v>740</v>
      </c>
      <c r="F123" s="232" t="s">
        <v>814</v>
      </c>
      <c r="G123" s="230"/>
      <c r="H123" s="233">
        <v>94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250</v>
      </c>
      <c r="AU123" s="239" t="s">
        <v>81</v>
      </c>
      <c r="AV123" s="12" t="s">
        <v>81</v>
      </c>
      <c r="AW123" s="12" t="s">
        <v>35</v>
      </c>
      <c r="AX123" s="12" t="s">
        <v>79</v>
      </c>
      <c r="AY123" s="239" t="s">
        <v>123</v>
      </c>
    </row>
    <row r="124" spans="2:65" s="12" customFormat="1" ht="13.5">
      <c r="B124" s="229"/>
      <c r="C124" s="230"/>
      <c r="D124" s="220" t="s">
        <v>250</v>
      </c>
      <c r="E124" s="230"/>
      <c r="F124" s="232" t="s">
        <v>815</v>
      </c>
      <c r="G124" s="230"/>
      <c r="H124" s="233">
        <v>98.7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250</v>
      </c>
      <c r="AU124" s="239" t="s">
        <v>81</v>
      </c>
      <c r="AV124" s="12" t="s">
        <v>81</v>
      </c>
      <c r="AW124" s="12" t="s">
        <v>6</v>
      </c>
      <c r="AX124" s="12" t="s">
        <v>79</v>
      </c>
      <c r="AY124" s="239" t="s">
        <v>123</v>
      </c>
    </row>
    <row r="125" spans="2:65" s="1" customFormat="1" ht="16.5" customHeight="1">
      <c r="B125" s="40"/>
      <c r="C125" s="191" t="s">
        <v>193</v>
      </c>
      <c r="D125" s="191" t="s">
        <v>125</v>
      </c>
      <c r="E125" s="192" t="s">
        <v>816</v>
      </c>
      <c r="F125" s="193" t="s">
        <v>817</v>
      </c>
      <c r="G125" s="194" t="s">
        <v>160</v>
      </c>
      <c r="H125" s="195">
        <v>1</v>
      </c>
      <c r="I125" s="196"/>
      <c r="J125" s="197">
        <f>ROUND(I125*H125,2)</f>
        <v>0</v>
      </c>
      <c r="K125" s="193" t="s">
        <v>21</v>
      </c>
      <c r="L125" s="198"/>
      <c r="M125" s="199" t="s">
        <v>21</v>
      </c>
      <c r="N125" s="200" t="s">
        <v>42</v>
      </c>
      <c r="O125" s="41"/>
      <c r="P125" s="201">
        <f>O125*H125</f>
        <v>0</v>
      </c>
      <c r="Q125" s="201">
        <v>8.0999999999999996E-3</v>
      </c>
      <c r="R125" s="201">
        <f>Q125*H125</f>
        <v>8.0999999999999996E-3</v>
      </c>
      <c r="S125" s="201">
        <v>0</v>
      </c>
      <c r="T125" s="202">
        <f>S125*H125</f>
        <v>0</v>
      </c>
      <c r="AR125" s="23" t="s">
        <v>783</v>
      </c>
      <c r="AT125" s="23" t="s">
        <v>125</v>
      </c>
      <c r="AU125" s="23" t="s">
        <v>81</v>
      </c>
      <c r="AY125" s="23" t="s">
        <v>123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3" t="s">
        <v>79</v>
      </c>
      <c r="BK125" s="203">
        <f>ROUND(I125*H125,2)</f>
        <v>0</v>
      </c>
      <c r="BL125" s="23" t="s">
        <v>547</v>
      </c>
      <c r="BM125" s="23" t="s">
        <v>818</v>
      </c>
    </row>
    <row r="126" spans="2:65" s="10" customFormat="1" ht="29.85" customHeight="1">
      <c r="B126" s="175"/>
      <c r="C126" s="176"/>
      <c r="D126" s="177" t="s">
        <v>70</v>
      </c>
      <c r="E126" s="189" t="s">
        <v>597</v>
      </c>
      <c r="F126" s="189" t="s">
        <v>598</v>
      </c>
      <c r="G126" s="176"/>
      <c r="H126" s="176"/>
      <c r="I126" s="179"/>
      <c r="J126" s="190">
        <f>BK126</f>
        <v>0</v>
      </c>
      <c r="K126" s="176"/>
      <c r="L126" s="181"/>
      <c r="M126" s="182"/>
      <c r="N126" s="183"/>
      <c r="O126" s="183"/>
      <c r="P126" s="184">
        <f>SUM(P127:P149)</f>
        <v>0</v>
      </c>
      <c r="Q126" s="183"/>
      <c r="R126" s="184">
        <f>SUM(R127:R149)</f>
        <v>19.155668200000001</v>
      </c>
      <c r="S126" s="183"/>
      <c r="T126" s="185">
        <f>SUM(T127:T149)</f>
        <v>0</v>
      </c>
      <c r="AR126" s="186" t="s">
        <v>133</v>
      </c>
      <c r="AT126" s="187" t="s">
        <v>70</v>
      </c>
      <c r="AU126" s="187" t="s">
        <v>79</v>
      </c>
      <c r="AY126" s="186" t="s">
        <v>123</v>
      </c>
      <c r="BK126" s="188">
        <f>SUM(BK127:BK149)</f>
        <v>0</v>
      </c>
    </row>
    <row r="127" spans="2:65" s="1" customFormat="1" ht="16.5" customHeight="1">
      <c r="B127" s="40"/>
      <c r="C127" s="209" t="s">
        <v>197</v>
      </c>
      <c r="D127" s="209" t="s">
        <v>244</v>
      </c>
      <c r="E127" s="210" t="s">
        <v>819</v>
      </c>
      <c r="F127" s="211" t="s">
        <v>820</v>
      </c>
      <c r="G127" s="212" t="s">
        <v>821</v>
      </c>
      <c r="H127" s="213">
        <v>9.4E-2</v>
      </c>
      <c r="I127" s="214"/>
      <c r="J127" s="215">
        <f>ROUND(I127*H127,2)</f>
        <v>0</v>
      </c>
      <c r="K127" s="211" t="s">
        <v>248</v>
      </c>
      <c r="L127" s="60"/>
      <c r="M127" s="216" t="s">
        <v>21</v>
      </c>
      <c r="N127" s="217" t="s">
        <v>42</v>
      </c>
      <c r="O127" s="41"/>
      <c r="P127" s="201">
        <f>O127*H127</f>
        <v>0</v>
      </c>
      <c r="Q127" s="201">
        <v>8.8000000000000005E-3</v>
      </c>
      <c r="R127" s="201">
        <f>Q127*H127</f>
        <v>8.2720000000000005E-4</v>
      </c>
      <c r="S127" s="201">
        <v>0</v>
      </c>
      <c r="T127" s="202">
        <f>S127*H127</f>
        <v>0</v>
      </c>
      <c r="AR127" s="23" t="s">
        <v>547</v>
      </c>
      <c r="AT127" s="23" t="s">
        <v>244</v>
      </c>
      <c r="AU127" s="23" t="s">
        <v>81</v>
      </c>
      <c r="AY127" s="23" t="s">
        <v>123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3" t="s">
        <v>79</v>
      </c>
      <c r="BK127" s="203">
        <f>ROUND(I127*H127,2)</f>
        <v>0</v>
      </c>
      <c r="BL127" s="23" t="s">
        <v>547</v>
      </c>
      <c r="BM127" s="23" t="s">
        <v>822</v>
      </c>
    </row>
    <row r="128" spans="2:65" s="12" customFormat="1" ht="13.5">
      <c r="B128" s="229"/>
      <c r="C128" s="230"/>
      <c r="D128" s="220" t="s">
        <v>250</v>
      </c>
      <c r="E128" s="231" t="s">
        <v>21</v>
      </c>
      <c r="F128" s="232" t="s">
        <v>823</v>
      </c>
      <c r="G128" s="230"/>
      <c r="H128" s="233">
        <v>9.4E-2</v>
      </c>
      <c r="I128" s="234"/>
      <c r="J128" s="230"/>
      <c r="K128" s="230"/>
      <c r="L128" s="235"/>
      <c r="M128" s="236"/>
      <c r="N128" s="237"/>
      <c r="O128" s="237"/>
      <c r="P128" s="237"/>
      <c r="Q128" s="237"/>
      <c r="R128" s="237"/>
      <c r="S128" s="237"/>
      <c r="T128" s="238"/>
      <c r="AT128" s="239" t="s">
        <v>250</v>
      </c>
      <c r="AU128" s="239" t="s">
        <v>81</v>
      </c>
      <c r="AV128" s="12" t="s">
        <v>81</v>
      </c>
      <c r="AW128" s="12" t="s">
        <v>35</v>
      </c>
      <c r="AX128" s="12" t="s">
        <v>79</v>
      </c>
      <c r="AY128" s="239" t="s">
        <v>123</v>
      </c>
    </row>
    <row r="129" spans="2:65" s="1" customFormat="1" ht="51" customHeight="1">
      <c r="B129" s="40"/>
      <c r="C129" s="209" t="s">
        <v>9</v>
      </c>
      <c r="D129" s="209" t="s">
        <v>244</v>
      </c>
      <c r="E129" s="210" t="s">
        <v>824</v>
      </c>
      <c r="F129" s="211" t="s">
        <v>825</v>
      </c>
      <c r="G129" s="212" t="s">
        <v>213</v>
      </c>
      <c r="H129" s="213">
        <v>94</v>
      </c>
      <c r="I129" s="214"/>
      <c r="J129" s="215">
        <f>ROUND(I129*H129,2)</f>
        <v>0</v>
      </c>
      <c r="K129" s="211" t="s">
        <v>248</v>
      </c>
      <c r="L129" s="60"/>
      <c r="M129" s="216" t="s">
        <v>21</v>
      </c>
      <c r="N129" s="217" t="s">
        <v>42</v>
      </c>
      <c r="O129" s="41"/>
      <c r="P129" s="201">
        <f>O129*H129</f>
        <v>0</v>
      </c>
      <c r="Q129" s="201">
        <v>0</v>
      </c>
      <c r="R129" s="201">
        <f>Q129*H129</f>
        <v>0</v>
      </c>
      <c r="S129" s="201">
        <v>0</v>
      </c>
      <c r="T129" s="202">
        <f>S129*H129</f>
        <v>0</v>
      </c>
      <c r="AR129" s="23" t="s">
        <v>547</v>
      </c>
      <c r="AT129" s="23" t="s">
        <v>244</v>
      </c>
      <c r="AU129" s="23" t="s">
        <v>81</v>
      </c>
      <c r="AY129" s="23" t="s">
        <v>123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3" t="s">
        <v>79</v>
      </c>
      <c r="BK129" s="203">
        <f>ROUND(I129*H129,2)</f>
        <v>0</v>
      </c>
      <c r="BL129" s="23" t="s">
        <v>547</v>
      </c>
      <c r="BM129" s="23" t="s">
        <v>826</v>
      </c>
    </row>
    <row r="130" spans="2:65" s="11" customFormat="1" ht="13.5">
      <c r="B130" s="218"/>
      <c r="C130" s="219"/>
      <c r="D130" s="220" t="s">
        <v>250</v>
      </c>
      <c r="E130" s="221" t="s">
        <v>21</v>
      </c>
      <c r="F130" s="222" t="s">
        <v>827</v>
      </c>
      <c r="G130" s="219"/>
      <c r="H130" s="221" t="s">
        <v>21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250</v>
      </c>
      <c r="AU130" s="228" t="s">
        <v>81</v>
      </c>
      <c r="AV130" s="11" t="s">
        <v>79</v>
      </c>
      <c r="AW130" s="11" t="s">
        <v>35</v>
      </c>
      <c r="AX130" s="11" t="s">
        <v>71</v>
      </c>
      <c r="AY130" s="228" t="s">
        <v>123</v>
      </c>
    </row>
    <row r="131" spans="2:65" s="12" customFormat="1" ht="13.5">
      <c r="B131" s="229"/>
      <c r="C131" s="230"/>
      <c r="D131" s="220" t="s">
        <v>250</v>
      </c>
      <c r="E131" s="231" t="s">
        <v>21</v>
      </c>
      <c r="F131" s="232" t="s">
        <v>739</v>
      </c>
      <c r="G131" s="230"/>
      <c r="H131" s="233">
        <v>94</v>
      </c>
      <c r="I131" s="234"/>
      <c r="J131" s="230"/>
      <c r="K131" s="230"/>
      <c r="L131" s="235"/>
      <c r="M131" s="236"/>
      <c r="N131" s="237"/>
      <c r="O131" s="237"/>
      <c r="P131" s="237"/>
      <c r="Q131" s="237"/>
      <c r="R131" s="237"/>
      <c r="S131" s="237"/>
      <c r="T131" s="238"/>
      <c r="AT131" s="239" t="s">
        <v>250</v>
      </c>
      <c r="AU131" s="239" t="s">
        <v>81</v>
      </c>
      <c r="AV131" s="12" t="s">
        <v>81</v>
      </c>
      <c r="AW131" s="12" t="s">
        <v>35</v>
      </c>
      <c r="AX131" s="12" t="s">
        <v>79</v>
      </c>
      <c r="AY131" s="239" t="s">
        <v>123</v>
      </c>
    </row>
    <row r="132" spans="2:65" s="1" customFormat="1" ht="25.5" customHeight="1">
      <c r="B132" s="40"/>
      <c r="C132" s="209" t="s">
        <v>342</v>
      </c>
      <c r="D132" s="209" t="s">
        <v>244</v>
      </c>
      <c r="E132" s="210" t="s">
        <v>828</v>
      </c>
      <c r="F132" s="211" t="s">
        <v>829</v>
      </c>
      <c r="G132" s="212" t="s">
        <v>213</v>
      </c>
      <c r="H132" s="213">
        <v>94</v>
      </c>
      <c r="I132" s="214"/>
      <c r="J132" s="215">
        <f>ROUND(I132*H132,2)</f>
        <v>0</v>
      </c>
      <c r="K132" s="211" t="s">
        <v>248</v>
      </c>
      <c r="L132" s="60"/>
      <c r="M132" s="216" t="s">
        <v>21</v>
      </c>
      <c r="N132" s="217" t="s">
        <v>42</v>
      </c>
      <c r="O132" s="41"/>
      <c r="P132" s="201">
        <f>O132*H132</f>
        <v>0</v>
      </c>
      <c r="Q132" s="201">
        <v>0.20300000000000001</v>
      </c>
      <c r="R132" s="201">
        <f>Q132*H132</f>
        <v>19.082000000000001</v>
      </c>
      <c r="S132" s="201">
        <v>0</v>
      </c>
      <c r="T132" s="202">
        <f>S132*H132</f>
        <v>0</v>
      </c>
      <c r="AR132" s="23" t="s">
        <v>547</v>
      </c>
      <c r="AT132" s="23" t="s">
        <v>244</v>
      </c>
      <c r="AU132" s="23" t="s">
        <v>81</v>
      </c>
      <c r="AY132" s="23" t="s">
        <v>123</v>
      </c>
      <c r="BE132" s="203">
        <f>IF(N132="základní",J132,0)</f>
        <v>0</v>
      </c>
      <c r="BF132" s="203">
        <f>IF(N132="snížená",J132,0)</f>
        <v>0</v>
      </c>
      <c r="BG132" s="203">
        <f>IF(N132="zákl. přenesená",J132,0)</f>
        <v>0</v>
      </c>
      <c r="BH132" s="203">
        <f>IF(N132="sníž. přenesená",J132,0)</f>
        <v>0</v>
      </c>
      <c r="BI132" s="203">
        <f>IF(N132="nulová",J132,0)</f>
        <v>0</v>
      </c>
      <c r="BJ132" s="23" t="s">
        <v>79</v>
      </c>
      <c r="BK132" s="203">
        <f>ROUND(I132*H132,2)</f>
        <v>0</v>
      </c>
      <c r="BL132" s="23" t="s">
        <v>547</v>
      </c>
      <c r="BM132" s="23" t="s">
        <v>830</v>
      </c>
    </row>
    <row r="133" spans="2:65" s="11" customFormat="1" ht="13.5">
      <c r="B133" s="218"/>
      <c r="C133" s="219"/>
      <c r="D133" s="220" t="s">
        <v>250</v>
      </c>
      <c r="E133" s="221" t="s">
        <v>21</v>
      </c>
      <c r="F133" s="222" t="s">
        <v>831</v>
      </c>
      <c r="G133" s="219"/>
      <c r="H133" s="221" t="s">
        <v>21</v>
      </c>
      <c r="I133" s="223"/>
      <c r="J133" s="219"/>
      <c r="K133" s="219"/>
      <c r="L133" s="224"/>
      <c r="M133" s="225"/>
      <c r="N133" s="226"/>
      <c r="O133" s="226"/>
      <c r="P133" s="226"/>
      <c r="Q133" s="226"/>
      <c r="R133" s="226"/>
      <c r="S133" s="226"/>
      <c r="T133" s="227"/>
      <c r="AT133" s="228" t="s">
        <v>250</v>
      </c>
      <c r="AU133" s="228" t="s">
        <v>81</v>
      </c>
      <c r="AV133" s="11" t="s">
        <v>79</v>
      </c>
      <c r="AW133" s="11" t="s">
        <v>35</v>
      </c>
      <c r="AX133" s="11" t="s">
        <v>71</v>
      </c>
      <c r="AY133" s="228" t="s">
        <v>123</v>
      </c>
    </row>
    <row r="134" spans="2:65" s="12" customFormat="1" ht="13.5">
      <c r="B134" s="229"/>
      <c r="C134" s="230"/>
      <c r="D134" s="220" t="s">
        <v>250</v>
      </c>
      <c r="E134" s="231" t="s">
        <v>21</v>
      </c>
      <c r="F134" s="232" t="s">
        <v>739</v>
      </c>
      <c r="G134" s="230"/>
      <c r="H134" s="233">
        <v>94</v>
      </c>
      <c r="I134" s="234"/>
      <c r="J134" s="230"/>
      <c r="K134" s="230"/>
      <c r="L134" s="235"/>
      <c r="M134" s="236"/>
      <c r="N134" s="237"/>
      <c r="O134" s="237"/>
      <c r="P134" s="237"/>
      <c r="Q134" s="237"/>
      <c r="R134" s="237"/>
      <c r="S134" s="237"/>
      <c r="T134" s="238"/>
      <c r="AT134" s="239" t="s">
        <v>250</v>
      </c>
      <c r="AU134" s="239" t="s">
        <v>81</v>
      </c>
      <c r="AV134" s="12" t="s">
        <v>81</v>
      </c>
      <c r="AW134" s="12" t="s">
        <v>35</v>
      </c>
      <c r="AX134" s="12" t="s">
        <v>71</v>
      </c>
      <c r="AY134" s="239" t="s">
        <v>123</v>
      </c>
    </row>
    <row r="135" spans="2:65" s="13" customFormat="1" ht="13.5">
      <c r="B135" s="240"/>
      <c r="C135" s="241"/>
      <c r="D135" s="220" t="s">
        <v>250</v>
      </c>
      <c r="E135" s="242" t="s">
        <v>615</v>
      </c>
      <c r="F135" s="243" t="s">
        <v>295</v>
      </c>
      <c r="G135" s="241"/>
      <c r="H135" s="244">
        <v>94</v>
      </c>
      <c r="I135" s="245"/>
      <c r="J135" s="241"/>
      <c r="K135" s="241"/>
      <c r="L135" s="246"/>
      <c r="M135" s="247"/>
      <c r="N135" s="248"/>
      <c r="O135" s="248"/>
      <c r="P135" s="248"/>
      <c r="Q135" s="248"/>
      <c r="R135" s="248"/>
      <c r="S135" s="248"/>
      <c r="T135" s="249"/>
      <c r="AT135" s="250" t="s">
        <v>250</v>
      </c>
      <c r="AU135" s="250" t="s">
        <v>81</v>
      </c>
      <c r="AV135" s="13" t="s">
        <v>129</v>
      </c>
      <c r="AW135" s="13" t="s">
        <v>35</v>
      </c>
      <c r="AX135" s="13" t="s">
        <v>79</v>
      </c>
      <c r="AY135" s="250" t="s">
        <v>123</v>
      </c>
    </row>
    <row r="136" spans="2:65" s="1" customFormat="1" ht="25.5" customHeight="1">
      <c r="B136" s="40"/>
      <c r="C136" s="209" t="s">
        <v>346</v>
      </c>
      <c r="D136" s="209" t="s">
        <v>244</v>
      </c>
      <c r="E136" s="210" t="s">
        <v>832</v>
      </c>
      <c r="F136" s="211" t="s">
        <v>833</v>
      </c>
      <c r="G136" s="212" t="s">
        <v>160</v>
      </c>
      <c r="H136" s="213">
        <v>4</v>
      </c>
      <c r="I136" s="214"/>
      <c r="J136" s="215">
        <f>ROUND(I136*H136,2)</f>
        <v>0</v>
      </c>
      <c r="K136" s="211" t="s">
        <v>248</v>
      </c>
      <c r="L136" s="60"/>
      <c r="M136" s="216" t="s">
        <v>21</v>
      </c>
      <c r="N136" s="217" t="s">
        <v>42</v>
      </c>
      <c r="O136" s="41"/>
      <c r="P136" s="201">
        <f>O136*H136</f>
        <v>0</v>
      </c>
      <c r="Q136" s="201">
        <v>7.6E-3</v>
      </c>
      <c r="R136" s="201">
        <f>Q136*H136</f>
        <v>3.04E-2</v>
      </c>
      <c r="S136" s="201">
        <v>0</v>
      </c>
      <c r="T136" s="202">
        <f>S136*H136</f>
        <v>0</v>
      </c>
      <c r="AR136" s="23" t="s">
        <v>547</v>
      </c>
      <c r="AT136" s="23" t="s">
        <v>244</v>
      </c>
      <c r="AU136" s="23" t="s">
        <v>81</v>
      </c>
      <c r="AY136" s="23" t="s">
        <v>123</v>
      </c>
      <c r="BE136" s="203">
        <f>IF(N136="základní",J136,0)</f>
        <v>0</v>
      </c>
      <c r="BF136" s="203">
        <f>IF(N136="snížená",J136,0)</f>
        <v>0</v>
      </c>
      <c r="BG136" s="203">
        <f>IF(N136="zákl. přenesená",J136,0)</f>
        <v>0</v>
      </c>
      <c r="BH136" s="203">
        <f>IF(N136="sníž. přenesená",J136,0)</f>
        <v>0</v>
      </c>
      <c r="BI136" s="203">
        <f>IF(N136="nulová",J136,0)</f>
        <v>0</v>
      </c>
      <c r="BJ136" s="23" t="s">
        <v>79</v>
      </c>
      <c r="BK136" s="203">
        <f>ROUND(I136*H136,2)</f>
        <v>0</v>
      </c>
      <c r="BL136" s="23" t="s">
        <v>547</v>
      </c>
      <c r="BM136" s="23" t="s">
        <v>834</v>
      </c>
    </row>
    <row r="137" spans="2:65" s="1" customFormat="1" ht="25.5" customHeight="1">
      <c r="B137" s="40"/>
      <c r="C137" s="209" t="s">
        <v>352</v>
      </c>
      <c r="D137" s="209" t="s">
        <v>244</v>
      </c>
      <c r="E137" s="210" t="s">
        <v>835</v>
      </c>
      <c r="F137" s="211" t="s">
        <v>836</v>
      </c>
      <c r="G137" s="212" t="s">
        <v>213</v>
      </c>
      <c r="H137" s="213">
        <v>94</v>
      </c>
      <c r="I137" s="214"/>
      <c r="J137" s="215">
        <f>ROUND(I137*H137,2)</f>
        <v>0</v>
      </c>
      <c r="K137" s="211" t="s">
        <v>248</v>
      </c>
      <c r="L137" s="60"/>
      <c r="M137" s="216" t="s">
        <v>21</v>
      </c>
      <c r="N137" s="217" t="s">
        <v>42</v>
      </c>
      <c r="O137" s="41"/>
      <c r="P137" s="201">
        <f>O137*H137</f>
        <v>0</v>
      </c>
      <c r="Q137" s="201">
        <v>0</v>
      </c>
      <c r="R137" s="201">
        <f>Q137*H137</f>
        <v>0</v>
      </c>
      <c r="S137" s="201">
        <v>0</v>
      </c>
      <c r="T137" s="202">
        <f>S137*H137</f>
        <v>0</v>
      </c>
      <c r="AR137" s="23" t="s">
        <v>547</v>
      </c>
      <c r="AT137" s="23" t="s">
        <v>244</v>
      </c>
      <c r="AU137" s="23" t="s">
        <v>81</v>
      </c>
      <c r="AY137" s="23" t="s">
        <v>123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3" t="s">
        <v>79</v>
      </c>
      <c r="BK137" s="203">
        <f>ROUND(I137*H137,2)</f>
        <v>0</v>
      </c>
      <c r="BL137" s="23" t="s">
        <v>547</v>
      </c>
      <c r="BM137" s="23" t="s">
        <v>837</v>
      </c>
    </row>
    <row r="138" spans="2:65" s="11" customFormat="1" ht="13.5">
      <c r="B138" s="218"/>
      <c r="C138" s="219"/>
      <c r="D138" s="220" t="s">
        <v>250</v>
      </c>
      <c r="E138" s="221" t="s">
        <v>21</v>
      </c>
      <c r="F138" s="222" t="s">
        <v>831</v>
      </c>
      <c r="G138" s="219"/>
      <c r="H138" s="221" t="s">
        <v>21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250</v>
      </c>
      <c r="AU138" s="228" t="s">
        <v>81</v>
      </c>
      <c r="AV138" s="11" t="s">
        <v>79</v>
      </c>
      <c r="AW138" s="11" t="s">
        <v>35</v>
      </c>
      <c r="AX138" s="11" t="s">
        <v>71</v>
      </c>
      <c r="AY138" s="228" t="s">
        <v>123</v>
      </c>
    </row>
    <row r="139" spans="2:65" s="12" customFormat="1" ht="13.5">
      <c r="B139" s="229"/>
      <c r="C139" s="230"/>
      <c r="D139" s="220" t="s">
        <v>250</v>
      </c>
      <c r="E139" s="231" t="s">
        <v>21</v>
      </c>
      <c r="F139" s="232" t="s">
        <v>740</v>
      </c>
      <c r="G139" s="230"/>
      <c r="H139" s="233">
        <v>94</v>
      </c>
      <c r="I139" s="234"/>
      <c r="J139" s="230"/>
      <c r="K139" s="230"/>
      <c r="L139" s="235"/>
      <c r="M139" s="236"/>
      <c r="N139" s="237"/>
      <c r="O139" s="237"/>
      <c r="P139" s="237"/>
      <c r="Q139" s="237"/>
      <c r="R139" s="237"/>
      <c r="S139" s="237"/>
      <c r="T139" s="238"/>
      <c r="AT139" s="239" t="s">
        <v>250</v>
      </c>
      <c r="AU139" s="239" t="s">
        <v>81</v>
      </c>
      <c r="AV139" s="12" t="s">
        <v>81</v>
      </c>
      <c r="AW139" s="12" t="s">
        <v>35</v>
      </c>
      <c r="AX139" s="12" t="s">
        <v>71</v>
      </c>
      <c r="AY139" s="239" t="s">
        <v>123</v>
      </c>
    </row>
    <row r="140" spans="2:65" s="13" customFormat="1" ht="13.5">
      <c r="B140" s="240"/>
      <c r="C140" s="241"/>
      <c r="D140" s="220" t="s">
        <v>250</v>
      </c>
      <c r="E140" s="242" t="s">
        <v>738</v>
      </c>
      <c r="F140" s="243" t="s">
        <v>295</v>
      </c>
      <c r="G140" s="241"/>
      <c r="H140" s="244">
        <v>94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250</v>
      </c>
      <c r="AU140" s="250" t="s">
        <v>81</v>
      </c>
      <c r="AV140" s="13" t="s">
        <v>129</v>
      </c>
      <c r="AW140" s="13" t="s">
        <v>35</v>
      </c>
      <c r="AX140" s="13" t="s">
        <v>79</v>
      </c>
      <c r="AY140" s="250" t="s">
        <v>123</v>
      </c>
    </row>
    <row r="141" spans="2:65" s="1" customFormat="1" ht="25.5" customHeight="1">
      <c r="B141" s="40"/>
      <c r="C141" s="191" t="s">
        <v>357</v>
      </c>
      <c r="D141" s="191" t="s">
        <v>125</v>
      </c>
      <c r="E141" s="192" t="s">
        <v>838</v>
      </c>
      <c r="F141" s="193" t="s">
        <v>839</v>
      </c>
      <c r="G141" s="194" t="s">
        <v>213</v>
      </c>
      <c r="H141" s="195">
        <v>98.7</v>
      </c>
      <c r="I141" s="196"/>
      <c r="J141" s="197">
        <f>ROUND(I141*H141,2)</f>
        <v>0</v>
      </c>
      <c r="K141" s="193" t="s">
        <v>21</v>
      </c>
      <c r="L141" s="198"/>
      <c r="M141" s="199" t="s">
        <v>21</v>
      </c>
      <c r="N141" s="200" t="s">
        <v>42</v>
      </c>
      <c r="O141" s="41"/>
      <c r="P141" s="201">
        <f>O141*H141</f>
        <v>0</v>
      </c>
      <c r="Q141" s="201">
        <v>4.2999999999999999E-4</v>
      </c>
      <c r="R141" s="201">
        <f>Q141*H141</f>
        <v>4.2441E-2</v>
      </c>
      <c r="S141" s="201">
        <v>0</v>
      </c>
      <c r="T141" s="202">
        <f>S141*H141</f>
        <v>0</v>
      </c>
      <c r="AR141" s="23" t="s">
        <v>777</v>
      </c>
      <c r="AT141" s="23" t="s">
        <v>125</v>
      </c>
      <c r="AU141" s="23" t="s">
        <v>81</v>
      </c>
      <c r="AY141" s="23" t="s">
        <v>123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3" t="s">
        <v>79</v>
      </c>
      <c r="BK141" s="203">
        <f>ROUND(I141*H141,2)</f>
        <v>0</v>
      </c>
      <c r="BL141" s="23" t="s">
        <v>777</v>
      </c>
      <c r="BM141" s="23" t="s">
        <v>840</v>
      </c>
    </row>
    <row r="142" spans="2:65" s="11" customFormat="1" ht="13.5">
      <c r="B142" s="218"/>
      <c r="C142" s="219"/>
      <c r="D142" s="220" t="s">
        <v>250</v>
      </c>
      <c r="E142" s="221" t="s">
        <v>21</v>
      </c>
      <c r="F142" s="222" t="s">
        <v>468</v>
      </c>
      <c r="G142" s="219"/>
      <c r="H142" s="221" t="s">
        <v>21</v>
      </c>
      <c r="I142" s="223"/>
      <c r="J142" s="219"/>
      <c r="K142" s="219"/>
      <c r="L142" s="224"/>
      <c r="M142" s="225"/>
      <c r="N142" s="226"/>
      <c r="O142" s="226"/>
      <c r="P142" s="226"/>
      <c r="Q142" s="226"/>
      <c r="R142" s="226"/>
      <c r="S142" s="226"/>
      <c r="T142" s="227"/>
      <c r="AT142" s="228" t="s">
        <v>250</v>
      </c>
      <c r="AU142" s="228" t="s">
        <v>81</v>
      </c>
      <c r="AV142" s="11" t="s">
        <v>79</v>
      </c>
      <c r="AW142" s="11" t="s">
        <v>35</v>
      </c>
      <c r="AX142" s="11" t="s">
        <v>71</v>
      </c>
      <c r="AY142" s="228" t="s">
        <v>123</v>
      </c>
    </row>
    <row r="143" spans="2:65" s="12" customFormat="1" ht="13.5">
      <c r="B143" s="229"/>
      <c r="C143" s="230"/>
      <c r="D143" s="220" t="s">
        <v>250</v>
      </c>
      <c r="E143" s="231" t="s">
        <v>21</v>
      </c>
      <c r="F143" s="232" t="s">
        <v>738</v>
      </c>
      <c r="G143" s="230"/>
      <c r="H143" s="233">
        <v>94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AT143" s="239" t="s">
        <v>250</v>
      </c>
      <c r="AU143" s="239" t="s">
        <v>81</v>
      </c>
      <c r="AV143" s="12" t="s">
        <v>81</v>
      </c>
      <c r="AW143" s="12" t="s">
        <v>35</v>
      </c>
      <c r="AX143" s="12" t="s">
        <v>71</v>
      </c>
      <c r="AY143" s="239" t="s">
        <v>123</v>
      </c>
    </row>
    <row r="144" spans="2:65" s="13" customFormat="1" ht="13.5">
      <c r="B144" s="240"/>
      <c r="C144" s="241"/>
      <c r="D144" s="220" t="s">
        <v>250</v>
      </c>
      <c r="E144" s="242" t="s">
        <v>21</v>
      </c>
      <c r="F144" s="243" t="s">
        <v>295</v>
      </c>
      <c r="G144" s="241"/>
      <c r="H144" s="244">
        <v>94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250</v>
      </c>
      <c r="AU144" s="250" t="s">
        <v>81</v>
      </c>
      <c r="AV144" s="13" t="s">
        <v>129</v>
      </c>
      <c r="AW144" s="13" t="s">
        <v>35</v>
      </c>
      <c r="AX144" s="13" t="s">
        <v>79</v>
      </c>
      <c r="AY144" s="250" t="s">
        <v>123</v>
      </c>
    </row>
    <row r="145" spans="2:65" s="12" customFormat="1" ht="13.5">
      <c r="B145" s="229"/>
      <c r="C145" s="230"/>
      <c r="D145" s="220" t="s">
        <v>250</v>
      </c>
      <c r="E145" s="230"/>
      <c r="F145" s="232" t="s">
        <v>815</v>
      </c>
      <c r="G145" s="230"/>
      <c r="H145" s="233">
        <v>98.7</v>
      </c>
      <c r="I145" s="234"/>
      <c r="J145" s="230"/>
      <c r="K145" s="230"/>
      <c r="L145" s="235"/>
      <c r="M145" s="236"/>
      <c r="N145" s="237"/>
      <c r="O145" s="237"/>
      <c r="P145" s="237"/>
      <c r="Q145" s="237"/>
      <c r="R145" s="237"/>
      <c r="S145" s="237"/>
      <c r="T145" s="238"/>
      <c r="AT145" s="239" t="s">
        <v>250</v>
      </c>
      <c r="AU145" s="239" t="s">
        <v>81</v>
      </c>
      <c r="AV145" s="12" t="s">
        <v>81</v>
      </c>
      <c r="AW145" s="12" t="s">
        <v>6</v>
      </c>
      <c r="AX145" s="12" t="s">
        <v>79</v>
      </c>
      <c r="AY145" s="239" t="s">
        <v>123</v>
      </c>
    </row>
    <row r="146" spans="2:65" s="1" customFormat="1" ht="25.5" customHeight="1">
      <c r="B146" s="40"/>
      <c r="C146" s="209" t="s">
        <v>361</v>
      </c>
      <c r="D146" s="209" t="s">
        <v>244</v>
      </c>
      <c r="E146" s="210" t="s">
        <v>841</v>
      </c>
      <c r="F146" s="211" t="s">
        <v>842</v>
      </c>
      <c r="G146" s="212" t="s">
        <v>213</v>
      </c>
      <c r="H146" s="213">
        <v>94</v>
      </c>
      <c r="I146" s="214"/>
      <c r="J146" s="215">
        <f>ROUND(I146*H146,2)</f>
        <v>0</v>
      </c>
      <c r="K146" s="211" t="s">
        <v>248</v>
      </c>
      <c r="L146" s="60"/>
      <c r="M146" s="216" t="s">
        <v>21</v>
      </c>
      <c r="N146" s="217" t="s">
        <v>42</v>
      </c>
      <c r="O146" s="41"/>
      <c r="P146" s="201">
        <f>O146*H146</f>
        <v>0</v>
      </c>
      <c r="Q146" s="201">
        <v>0</v>
      </c>
      <c r="R146" s="201">
        <f>Q146*H146</f>
        <v>0</v>
      </c>
      <c r="S146" s="201">
        <v>0</v>
      </c>
      <c r="T146" s="202">
        <f>S146*H146</f>
        <v>0</v>
      </c>
      <c r="AR146" s="23" t="s">
        <v>547</v>
      </c>
      <c r="AT146" s="23" t="s">
        <v>244</v>
      </c>
      <c r="AU146" s="23" t="s">
        <v>81</v>
      </c>
      <c r="AY146" s="23" t="s">
        <v>123</v>
      </c>
      <c r="BE146" s="203">
        <f>IF(N146="základní",J146,0)</f>
        <v>0</v>
      </c>
      <c r="BF146" s="203">
        <f>IF(N146="snížená",J146,0)</f>
        <v>0</v>
      </c>
      <c r="BG146" s="203">
        <f>IF(N146="zákl. přenesená",J146,0)</f>
        <v>0</v>
      </c>
      <c r="BH146" s="203">
        <f>IF(N146="sníž. přenesená",J146,0)</f>
        <v>0</v>
      </c>
      <c r="BI146" s="203">
        <f>IF(N146="nulová",J146,0)</f>
        <v>0</v>
      </c>
      <c r="BJ146" s="23" t="s">
        <v>79</v>
      </c>
      <c r="BK146" s="203">
        <f>ROUND(I146*H146,2)</f>
        <v>0</v>
      </c>
      <c r="BL146" s="23" t="s">
        <v>547</v>
      </c>
      <c r="BM146" s="23" t="s">
        <v>843</v>
      </c>
    </row>
    <row r="147" spans="2:65" s="12" customFormat="1" ht="13.5">
      <c r="B147" s="229"/>
      <c r="C147" s="230"/>
      <c r="D147" s="220" t="s">
        <v>250</v>
      </c>
      <c r="E147" s="231" t="s">
        <v>21</v>
      </c>
      <c r="F147" s="232" t="s">
        <v>739</v>
      </c>
      <c r="G147" s="230"/>
      <c r="H147" s="233">
        <v>94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250</v>
      </c>
      <c r="AU147" s="239" t="s">
        <v>81</v>
      </c>
      <c r="AV147" s="12" t="s">
        <v>81</v>
      </c>
      <c r="AW147" s="12" t="s">
        <v>35</v>
      </c>
      <c r="AX147" s="12" t="s">
        <v>79</v>
      </c>
      <c r="AY147" s="239" t="s">
        <v>123</v>
      </c>
    </row>
    <row r="148" spans="2:65" s="1" customFormat="1" ht="25.5" customHeight="1">
      <c r="B148" s="40"/>
      <c r="C148" s="209" t="s">
        <v>365</v>
      </c>
      <c r="D148" s="209" t="s">
        <v>244</v>
      </c>
      <c r="E148" s="210" t="s">
        <v>844</v>
      </c>
      <c r="F148" s="211" t="s">
        <v>845</v>
      </c>
      <c r="G148" s="212" t="s">
        <v>208</v>
      </c>
      <c r="H148" s="213">
        <v>94</v>
      </c>
      <c r="I148" s="214"/>
      <c r="J148" s="215">
        <f>ROUND(I148*H148,2)</f>
        <v>0</v>
      </c>
      <c r="K148" s="211" t="s">
        <v>248</v>
      </c>
      <c r="L148" s="60"/>
      <c r="M148" s="216" t="s">
        <v>21</v>
      </c>
      <c r="N148" s="217" t="s">
        <v>42</v>
      </c>
      <c r="O148" s="41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3" t="s">
        <v>547</v>
      </c>
      <c r="AT148" s="23" t="s">
        <v>244</v>
      </c>
      <c r="AU148" s="23" t="s">
        <v>81</v>
      </c>
      <c r="AY148" s="23" t="s">
        <v>123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3" t="s">
        <v>79</v>
      </c>
      <c r="BK148" s="203">
        <f>ROUND(I148*H148,2)</f>
        <v>0</v>
      </c>
      <c r="BL148" s="23" t="s">
        <v>547</v>
      </c>
      <c r="BM148" s="23" t="s">
        <v>846</v>
      </c>
    </row>
    <row r="149" spans="2:65" s="12" customFormat="1" ht="13.5">
      <c r="B149" s="229"/>
      <c r="C149" s="230"/>
      <c r="D149" s="220" t="s">
        <v>250</v>
      </c>
      <c r="E149" s="231" t="s">
        <v>21</v>
      </c>
      <c r="F149" s="232" t="s">
        <v>739</v>
      </c>
      <c r="G149" s="230"/>
      <c r="H149" s="233">
        <v>94</v>
      </c>
      <c r="I149" s="234"/>
      <c r="J149" s="230"/>
      <c r="K149" s="230"/>
      <c r="L149" s="235"/>
      <c r="M149" s="251"/>
      <c r="N149" s="252"/>
      <c r="O149" s="252"/>
      <c r="P149" s="252"/>
      <c r="Q149" s="252"/>
      <c r="R149" s="252"/>
      <c r="S149" s="252"/>
      <c r="T149" s="253"/>
      <c r="AT149" s="239" t="s">
        <v>250</v>
      </c>
      <c r="AU149" s="239" t="s">
        <v>81</v>
      </c>
      <c r="AV149" s="12" t="s">
        <v>81</v>
      </c>
      <c r="AW149" s="12" t="s">
        <v>35</v>
      </c>
      <c r="AX149" s="12" t="s">
        <v>79</v>
      </c>
      <c r="AY149" s="239" t="s">
        <v>123</v>
      </c>
    </row>
    <row r="150" spans="2:65" s="1" customFormat="1" ht="6.95" customHeight="1">
      <c r="B150" s="55"/>
      <c r="C150" s="56"/>
      <c r="D150" s="56"/>
      <c r="E150" s="56"/>
      <c r="F150" s="56"/>
      <c r="G150" s="56"/>
      <c r="H150" s="56"/>
      <c r="I150" s="138"/>
      <c r="J150" s="56"/>
      <c r="K150" s="56"/>
      <c r="L150" s="60"/>
    </row>
  </sheetData>
  <sheetProtection algorithmName="SHA-512" hashValue="J35fa+gIFmr5bZhkfhrh6VaukWokCYxrso5oxUIOsgtqIM6Muzm9qX3laMubZHsjR1BwnPeqLQscMmKGzD1HdA==" saltValue="TusUeZpNSrWzlKJpUg8rf1UV9YLDGV2nfcwoGOZZwq95vHd9cU17iSnYWllRSnjDo3qS2zCMeMgnPyoNZjCcYQ==" spinCount="100000" sheet="1" objects="1" scenarios="1" formatColumns="0" formatRows="0" autoFilter="0"/>
  <autoFilter ref="C80:K149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ht="37.5" customHeight="1"/>
    <row r="2" spans="2:1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4" customFormat="1" ht="45" customHeight="1">
      <c r="B3" s="259"/>
      <c r="C3" s="383" t="s">
        <v>847</v>
      </c>
      <c r="D3" s="383"/>
      <c r="E3" s="383"/>
      <c r="F3" s="383"/>
      <c r="G3" s="383"/>
      <c r="H3" s="383"/>
      <c r="I3" s="383"/>
      <c r="J3" s="383"/>
      <c r="K3" s="260"/>
    </row>
    <row r="4" spans="2:11" ht="25.5" customHeight="1">
      <c r="B4" s="261"/>
      <c r="C4" s="387" t="s">
        <v>848</v>
      </c>
      <c r="D4" s="387"/>
      <c r="E4" s="387"/>
      <c r="F4" s="387"/>
      <c r="G4" s="387"/>
      <c r="H4" s="387"/>
      <c r="I4" s="387"/>
      <c r="J4" s="387"/>
      <c r="K4" s="262"/>
    </row>
    <row r="5" spans="2:1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ht="15" customHeight="1">
      <c r="B6" s="261"/>
      <c r="C6" s="386" t="s">
        <v>849</v>
      </c>
      <c r="D6" s="386"/>
      <c r="E6" s="386"/>
      <c r="F6" s="386"/>
      <c r="G6" s="386"/>
      <c r="H6" s="386"/>
      <c r="I6" s="386"/>
      <c r="J6" s="386"/>
      <c r="K6" s="262"/>
    </row>
    <row r="7" spans="2:11" ht="15" customHeight="1">
      <c r="B7" s="265"/>
      <c r="C7" s="386" t="s">
        <v>850</v>
      </c>
      <c r="D7" s="386"/>
      <c r="E7" s="386"/>
      <c r="F7" s="386"/>
      <c r="G7" s="386"/>
      <c r="H7" s="386"/>
      <c r="I7" s="386"/>
      <c r="J7" s="386"/>
      <c r="K7" s="262"/>
    </row>
    <row r="8" spans="2:1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ht="15" customHeight="1">
      <c r="B9" s="265"/>
      <c r="C9" s="386" t="s">
        <v>851</v>
      </c>
      <c r="D9" s="386"/>
      <c r="E9" s="386"/>
      <c r="F9" s="386"/>
      <c r="G9" s="386"/>
      <c r="H9" s="386"/>
      <c r="I9" s="386"/>
      <c r="J9" s="386"/>
      <c r="K9" s="262"/>
    </row>
    <row r="10" spans="2:11" ht="15" customHeight="1">
      <c r="B10" s="265"/>
      <c r="C10" s="264"/>
      <c r="D10" s="386" t="s">
        <v>852</v>
      </c>
      <c r="E10" s="386"/>
      <c r="F10" s="386"/>
      <c r="G10" s="386"/>
      <c r="H10" s="386"/>
      <c r="I10" s="386"/>
      <c r="J10" s="386"/>
      <c r="K10" s="262"/>
    </row>
    <row r="11" spans="2:11" ht="15" customHeight="1">
      <c r="B11" s="265"/>
      <c r="C11" s="266"/>
      <c r="D11" s="386" t="s">
        <v>853</v>
      </c>
      <c r="E11" s="386"/>
      <c r="F11" s="386"/>
      <c r="G11" s="386"/>
      <c r="H11" s="386"/>
      <c r="I11" s="386"/>
      <c r="J11" s="386"/>
      <c r="K11" s="262"/>
    </row>
    <row r="12" spans="2:11" ht="12.75" customHeight="1">
      <c r="B12" s="265"/>
      <c r="C12" s="266"/>
      <c r="D12" s="266"/>
      <c r="E12" s="266"/>
      <c r="F12" s="266"/>
      <c r="G12" s="266"/>
      <c r="H12" s="266"/>
      <c r="I12" s="266"/>
      <c r="J12" s="266"/>
      <c r="K12" s="262"/>
    </row>
    <row r="13" spans="2:11" ht="15" customHeight="1">
      <c r="B13" s="265"/>
      <c r="C13" s="266"/>
      <c r="D13" s="386" t="s">
        <v>854</v>
      </c>
      <c r="E13" s="386"/>
      <c r="F13" s="386"/>
      <c r="G13" s="386"/>
      <c r="H13" s="386"/>
      <c r="I13" s="386"/>
      <c r="J13" s="386"/>
      <c r="K13" s="262"/>
    </row>
    <row r="14" spans="2:11" ht="15" customHeight="1">
      <c r="B14" s="265"/>
      <c r="C14" s="266"/>
      <c r="D14" s="386" t="s">
        <v>855</v>
      </c>
      <c r="E14" s="386"/>
      <c r="F14" s="386"/>
      <c r="G14" s="386"/>
      <c r="H14" s="386"/>
      <c r="I14" s="386"/>
      <c r="J14" s="386"/>
      <c r="K14" s="262"/>
    </row>
    <row r="15" spans="2:11" ht="15" customHeight="1">
      <c r="B15" s="265"/>
      <c r="C15" s="266"/>
      <c r="D15" s="386" t="s">
        <v>856</v>
      </c>
      <c r="E15" s="386"/>
      <c r="F15" s="386"/>
      <c r="G15" s="386"/>
      <c r="H15" s="386"/>
      <c r="I15" s="386"/>
      <c r="J15" s="386"/>
      <c r="K15" s="262"/>
    </row>
    <row r="16" spans="2:11" ht="15" customHeight="1">
      <c r="B16" s="265"/>
      <c r="C16" s="266"/>
      <c r="D16" s="266"/>
      <c r="E16" s="267" t="s">
        <v>78</v>
      </c>
      <c r="F16" s="386" t="s">
        <v>857</v>
      </c>
      <c r="G16" s="386"/>
      <c r="H16" s="386"/>
      <c r="I16" s="386"/>
      <c r="J16" s="386"/>
      <c r="K16" s="262"/>
    </row>
    <row r="17" spans="2:11" ht="15" customHeight="1">
      <c r="B17" s="265"/>
      <c r="C17" s="266"/>
      <c r="D17" s="266"/>
      <c r="E17" s="267" t="s">
        <v>858</v>
      </c>
      <c r="F17" s="386" t="s">
        <v>859</v>
      </c>
      <c r="G17" s="386"/>
      <c r="H17" s="386"/>
      <c r="I17" s="386"/>
      <c r="J17" s="386"/>
      <c r="K17" s="262"/>
    </row>
    <row r="18" spans="2:11" ht="15" customHeight="1">
      <c r="B18" s="265"/>
      <c r="C18" s="266"/>
      <c r="D18" s="266"/>
      <c r="E18" s="267" t="s">
        <v>860</v>
      </c>
      <c r="F18" s="386" t="s">
        <v>861</v>
      </c>
      <c r="G18" s="386"/>
      <c r="H18" s="386"/>
      <c r="I18" s="386"/>
      <c r="J18" s="386"/>
      <c r="K18" s="262"/>
    </row>
    <row r="19" spans="2:11" ht="15" customHeight="1">
      <c r="B19" s="265"/>
      <c r="C19" s="266"/>
      <c r="D19" s="266"/>
      <c r="E19" s="267" t="s">
        <v>862</v>
      </c>
      <c r="F19" s="386" t="s">
        <v>863</v>
      </c>
      <c r="G19" s="386"/>
      <c r="H19" s="386"/>
      <c r="I19" s="386"/>
      <c r="J19" s="386"/>
      <c r="K19" s="262"/>
    </row>
    <row r="20" spans="2:11" ht="15" customHeight="1">
      <c r="B20" s="265"/>
      <c r="C20" s="266"/>
      <c r="D20" s="266"/>
      <c r="E20" s="267" t="s">
        <v>864</v>
      </c>
      <c r="F20" s="386" t="s">
        <v>865</v>
      </c>
      <c r="G20" s="386"/>
      <c r="H20" s="386"/>
      <c r="I20" s="386"/>
      <c r="J20" s="386"/>
      <c r="K20" s="262"/>
    </row>
    <row r="21" spans="2:11" ht="15" customHeight="1">
      <c r="B21" s="265"/>
      <c r="C21" s="266"/>
      <c r="D21" s="266"/>
      <c r="E21" s="267" t="s">
        <v>866</v>
      </c>
      <c r="F21" s="386" t="s">
        <v>867</v>
      </c>
      <c r="G21" s="386"/>
      <c r="H21" s="386"/>
      <c r="I21" s="386"/>
      <c r="J21" s="386"/>
      <c r="K21" s="262"/>
    </row>
    <row r="22" spans="2:11" ht="12.75" customHeight="1">
      <c r="B22" s="265"/>
      <c r="C22" s="266"/>
      <c r="D22" s="266"/>
      <c r="E22" s="266"/>
      <c r="F22" s="266"/>
      <c r="G22" s="266"/>
      <c r="H22" s="266"/>
      <c r="I22" s="266"/>
      <c r="J22" s="266"/>
      <c r="K22" s="262"/>
    </row>
    <row r="23" spans="2:11" ht="15" customHeight="1">
      <c r="B23" s="265"/>
      <c r="C23" s="386" t="s">
        <v>868</v>
      </c>
      <c r="D23" s="386"/>
      <c r="E23" s="386"/>
      <c r="F23" s="386"/>
      <c r="G23" s="386"/>
      <c r="H23" s="386"/>
      <c r="I23" s="386"/>
      <c r="J23" s="386"/>
      <c r="K23" s="262"/>
    </row>
    <row r="24" spans="2:11" ht="15" customHeight="1">
      <c r="B24" s="265"/>
      <c r="C24" s="386" t="s">
        <v>869</v>
      </c>
      <c r="D24" s="386"/>
      <c r="E24" s="386"/>
      <c r="F24" s="386"/>
      <c r="G24" s="386"/>
      <c r="H24" s="386"/>
      <c r="I24" s="386"/>
      <c r="J24" s="386"/>
      <c r="K24" s="262"/>
    </row>
    <row r="25" spans="2:11" ht="15" customHeight="1">
      <c r="B25" s="265"/>
      <c r="C25" s="264"/>
      <c r="D25" s="386" t="s">
        <v>870</v>
      </c>
      <c r="E25" s="386"/>
      <c r="F25" s="386"/>
      <c r="G25" s="386"/>
      <c r="H25" s="386"/>
      <c r="I25" s="386"/>
      <c r="J25" s="386"/>
      <c r="K25" s="262"/>
    </row>
    <row r="26" spans="2:11" ht="15" customHeight="1">
      <c r="B26" s="265"/>
      <c r="C26" s="266"/>
      <c r="D26" s="386" t="s">
        <v>871</v>
      </c>
      <c r="E26" s="386"/>
      <c r="F26" s="386"/>
      <c r="G26" s="386"/>
      <c r="H26" s="386"/>
      <c r="I26" s="386"/>
      <c r="J26" s="386"/>
      <c r="K26" s="262"/>
    </row>
    <row r="27" spans="2:11" ht="12.75" customHeight="1">
      <c r="B27" s="265"/>
      <c r="C27" s="266"/>
      <c r="D27" s="266"/>
      <c r="E27" s="266"/>
      <c r="F27" s="266"/>
      <c r="G27" s="266"/>
      <c r="H27" s="266"/>
      <c r="I27" s="266"/>
      <c r="J27" s="266"/>
      <c r="K27" s="262"/>
    </row>
    <row r="28" spans="2:11" ht="15" customHeight="1">
      <c r="B28" s="265"/>
      <c r="C28" s="266"/>
      <c r="D28" s="386" t="s">
        <v>872</v>
      </c>
      <c r="E28" s="386"/>
      <c r="F28" s="386"/>
      <c r="G28" s="386"/>
      <c r="H28" s="386"/>
      <c r="I28" s="386"/>
      <c r="J28" s="386"/>
      <c r="K28" s="262"/>
    </row>
    <row r="29" spans="2:11" ht="15" customHeight="1">
      <c r="B29" s="265"/>
      <c r="C29" s="266"/>
      <c r="D29" s="386" t="s">
        <v>873</v>
      </c>
      <c r="E29" s="386"/>
      <c r="F29" s="386"/>
      <c r="G29" s="386"/>
      <c r="H29" s="386"/>
      <c r="I29" s="386"/>
      <c r="J29" s="386"/>
      <c r="K29" s="262"/>
    </row>
    <row r="30" spans="2:11" ht="12.75" customHeight="1">
      <c r="B30" s="265"/>
      <c r="C30" s="266"/>
      <c r="D30" s="266"/>
      <c r="E30" s="266"/>
      <c r="F30" s="266"/>
      <c r="G30" s="266"/>
      <c r="H30" s="266"/>
      <c r="I30" s="266"/>
      <c r="J30" s="266"/>
      <c r="K30" s="262"/>
    </row>
    <row r="31" spans="2:11" ht="15" customHeight="1">
      <c r="B31" s="265"/>
      <c r="C31" s="266"/>
      <c r="D31" s="386" t="s">
        <v>874</v>
      </c>
      <c r="E31" s="386"/>
      <c r="F31" s="386"/>
      <c r="G31" s="386"/>
      <c r="H31" s="386"/>
      <c r="I31" s="386"/>
      <c r="J31" s="386"/>
      <c r="K31" s="262"/>
    </row>
    <row r="32" spans="2:11" ht="15" customHeight="1">
      <c r="B32" s="265"/>
      <c r="C32" s="266"/>
      <c r="D32" s="386" t="s">
        <v>875</v>
      </c>
      <c r="E32" s="386"/>
      <c r="F32" s="386"/>
      <c r="G32" s="386"/>
      <c r="H32" s="386"/>
      <c r="I32" s="386"/>
      <c r="J32" s="386"/>
      <c r="K32" s="262"/>
    </row>
    <row r="33" spans="2:11" ht="15" customHeight="1">
      <c r="B33" s="265"/>
      <c r="C33" s="266"/>
      <c r="D33" s="386" t="s">
        <v>876</v>
      </c>
      <c r="E33" s="386"/>
      <c r="F33" s="386"/>
      <c r="G33" s="386"/>
      <c r="H33" s="386"/>
      <c r="I33" s="386"/>
      <c r="J33" s="386"/>
      <c r="K33" s="262"/>
    </row>
    <row r="34" spans="2:11" ht="15" customHeight="1">
      <c r="B34" s="265"/>
      <c r="C34" s="266"/>
      <c r="D34" s="264"/>
      <c r="E34" s="268" t="s">
        <v>107</v>
      </c>
      <c r="F34" s="264"/>
      <c r="G34" s="386" t="s">
        <v>877</v>
      </c>
      <c r="H34" s="386"/>
      <c r="I34" s="386"/>
      <c r="J34" s="386"/>
      <c r="K34" s="262"/>
    </row>
    <row r="35" spans="2:11" ht="30.75" customHeight="1">
      <c r="B35" s="265"/>
      <c r="C35" s="266"/>
      <c r="D35" s="264"/>
      <c r="E35" s="268" t="s">
        <v>878</v>
      </c>
      <c r="F35" s="264"/>
      <c r="G35" s="386" t="s">
        <v>879</v>
      </c>
      <c r="H35" s="386"/>
      <c r="I35" s="386"/>
      <c r="J35" s="386"/>
      <c r="K35" s="262"/>
    </row>
    <row r="36" spans="2:11" ht="15" customHeight="1">
      <c r="B36" s="265"/>
      <c r="C36" s="266"/>
      <c r="D36" s="264"/>
      <c r="E36" s="268" t="s">
        <v>52</v>
      </c>
      <c r="F36" s="264"/>
      <c r="G36" s="386" t="s">
        <v>880</v>
      </c>
      <c r="H36" s="386"/>
      <c r="I36" s="386"/>
      <c r="J36" s="386"/>
      <c r="K36" s="262"/>
    </row>
    <row r="37" spans="2:11" ht="15" customHeight="1">
      <c r="B37" s="265"/>
      <c r="C37" s="266"/>
      <c r="D37" s="264"/>
      <c r="E37" s="268" t="s">
        <v>108</v>
      </c>
      <c r="F37" s="264"/>
      <c r="G37" s="386" t="s">
        <v>881</v>
      </c>
      <c r="H37" s="386"/>
      <c r="I37" s="386"/>
      <c r="J37" s="386"/>
      <c r="K37" s="262"/>
    </row>
    <row r="38" spans="2:11" ht="15" customHeight="1">
      <c r="B38" s="265"/>
      <c r="C38" s="266"/>
      <c r="D38" s="264"/>
      <c r="E38" s="268" t="s">
        <v>109</v>
      </c>
      <c r="F38" s="264"/>
      <c r="G38" s="386" t="s">
        <v>882</v>
      </c>
      <c r="H38" s="386"/>
      <c r="I38" s="386"/>
      <c r="J38" s="386"/>
      <c r="K38" s="262"/>
    </row>
    <row r="39" spans="2:11" ht="15" customHeight="1">
      <c r="B39" s="265"/>
      <c r="C39" s="266"/>
      <c r="D39" s="264"/>
      <c r="E39" s="268" t="s">
        <v>110</v>
      </c>
      <c r="F39" s="264"/>
      <c r="G39" s="386" t="s">
        <v>883</v>
      </c>
      <c r="H39" s="386"/>
      <c r="I39" s="386"/>
      <c r="J39" s="386"/>
      <c r="K39" s="262"/>
    </row>
    <row r="40" spans="2:11" ht="15" customHeight="1">
      <c r="B40" s="265"/>
      <c r="C40" s="266"/>
      <c r="D40" s="264"/>
      <c r="E40" s="268" t="s">
        <v>884</v>
      </c>
      <c r="F40" s="264"/>
      <c r="G40" s="386" t="s">
        <v>885</v>
      </c>
      <c r="H40" s="386"/>
      <c r="I40" s="386"/>
      <c r="J40" s="386"/>
      <c r="K40" s="262"/>
    </row>
    <row r="41" spans="2:11" ht="15" customHeight="1">
      <c r="B41" s="265"/>
      <c r="C41" s="266"/>
      <c r="D41" s="264"/>
      <c r="E41" s="268"/>
      <c r="F41" s="264"/>
      <c r="G41" s="386" t="s">
        <v>886</v>
      </c>
      <c r="H41" s="386"/>
      <c r="I41" s="386"/>
      <c r="J41" s="386"/>
      <c r="K41" s="262"/>
    </row>
    <row r="42" spans="2:11" ht="15" customHeight="1">
      <c r="B42" s="265"/>
      <c r="C42" s="266"/>
      <c r="D42" s="264"/>
      <c r="E42" s="268" t="s">
        <v>887</v>
      </c>
      <c r="F42" s="264"/>
      <c r="G42" s="386" t="s">
        <v>888</v>
      </c>
      <c r="H42" s="386"/>
      <c r="I42" s="386"/>
      <c r="J42" s="386"/>
      <c r="K42" s="262"/>
    </row>
    <row r="43" spans="2:11" ht="15" customHeight="1">
      <c r="B43" s="265"/>
      <c r="C43" s="266"/>
      <c r="D43" s="264"/>
      <c r="E43" s="268" t="s">
        <v>112</v>
      </c>
      <c r="F43" s="264"/>
      <c r="G43" s="386" t="s">
        <v>889</v>
      </c>
      <c r="H43" s="386"/>
      <c r="I43" s="386"/>
      <c r="J43" s="386"/>
      <c r="K43" s="262"/>
    </row>
    <row r="44" spans="2:11" ht="12.75" customHeight="1">
      <c r="B44" s="265"/>
      <c r="C44" s="266"/>
      <c r="D44" s="264"/>
      <c r="E44" s="264"/>
      <c r="F44" s="264"/>
      <c r="G44" s="264"/>
      <c r="H44" s="264"/>
      <c r="I44" s="264"/>
      <c r="J44" s="264"/>
      <c r="K44" s="262"/>
    </row>
    <row r="45" spans="2:11" ht="15" customHeight="1">
      <c r="B45" s="265"/>
      <c r="C45" s="266"/>
      <c r="D45" s="386" t="s">
        <v>890</v>
      </c>
      <c r="E45" s="386"/>
      <c r="F45" s="386"/>
      <c r="G45" s="386"/>
      <c r="H45" s="386"/>
      <c r="I45" s="386"/>
      <c r="J45" s="386"/>
      <c r="K45" s="262"/>
    </row>
    <row r="46" spans="2:11" ht="15" customHeight="1">
      <c r="B46" s="265"/>
      <c r="C46" s="266"/>
      <c r="D46" s="266"/>
      <c r="E46" s="386" t="s">
        <v>891</v>
      </c>
      <c r="F46" s="386"/>
      <c r="G46" s="386"/>
      <c r="H46" s="386"/>
      <c r="I46" s="386"/>
      <c r="J46" s="386"/>
      <c r="K46" s="262"/>
    </row>
    <row r="47" spans="2:11" ht="15" customHeight="1">
      <c r="B47" s="265"/>
      <c r="C47" s="266"/>
      <c r="D47" s="266"/>
      <c r="E47" s="386" t="s">
        <v>892</v>
      </c>
      <c r="F47" s="386"/>
      <c r="G47" s="386"/>
      <c r="H47" s="386"/>
      <c r="I47" s="386"/>
      <c r="J47" s="386"/>
      <c r="K47" s="262"/>
    </row>
    <row r="48" spans="2:11" ht="15" customHeight="1">
      <c r="B48" s="265"/>
      <c r="C48" s="266"/>
      <c r="D48" s="266"/>
      <c r="E48" s="386" t="s">
        <v>893</v>
      </c>
      <c r="F48" s="386"/>
      <c r="G48" s="386"/>
      <c r="H48" s="386"/>
      <c r="I48" s="386"/>
      <c r="J48" s="386"/>
      <c r="K48" s="262"/>
    </row>
    <row r="49" spans="2:11" ht="15" customHeight="1">
      <c r="B49" s="265"/>
      <c r="C49" s="266"/>
      <c r="D49" s="386" t="s">
        <v>894</v>
      </c>
      <c r="E49" s="386"/>
      <c r="F49" s="386"/>
      <c r="G49" s="386"/>
      <c r="H49" s="386"/>
      <c r="I49" s="386"/>
      <c r="J49" s="386"/>
      <c r="K49" s="262"/>
    </row>
    <row r="50" spans="2:11" ht="25.5" customHeight="1">
      <c r="B50" s="261"/>
      <c r="C50" s="387" t="s">
        <v>895</v>
      </c>
      <c r="D50" s="387"/>
      <c r="E50" s="387"/>
      <c r="F50" s="387"/>
      <c r="G50" s="387"/>
      <c r="H50" s="387"/>
      <c r="I50" s="387"/>
      <c r="J50" s="387"/>
      <c r="K50" s="262"/>
    </row>
    <row r="51" spans="2:11" ht="5.25" customHeight="1">
      <c r="B51" s="261"/>
      <c r="C51" s="263"/>
      <c r="D51" s="263"/>
      <c r="E51" s="263"/>
      <c r="F51" s="263"/>
      <c r="G51" s="263"/>
      <c r="H51" s="263"/>
      <c r="I51" s="263"/>
      <c r="J51" s="263"/>
      <c r="K51" s="262"/>
    </row>
    <row r="52" spans="2:11" ht="15" customHeight="1">
      <c r="B52" s="261"/>
      <c r="C52" s="386" t="s">
        <v>896</v>
      </c>
      <c r="D52" s="386"/>
      <c r="E52" s="386"/>
      <c r="F52" s="386"/>
      <c r="G52" s="386"/>
      <c r="H52" s="386"/>
      <c r="I52" s="386"/>
      <c r="J52" s="386"/>
      <c r="K52" s="262"/>
    </row>
    <row r="53" spans="2:11" ht="15" customHeight="1">
      <c r="B53" s="261"/>
      <c r="C53" s="386" t="s">
        <v>897</v>
      </c>
      <c r="D53" s="386"/>
      <c r="E53" s="386"/>
      <c r="F53" s="386"/>
      <c r="G53" s="386"/>
      <c r="H53" s="386"/>
      <c r="I53" s="386"/>
      <c r="J53" s="386"/>
      <c r="K53" s="262"/>
    </row>
    <row r="54" spans="2:11" ht="12.75" customHeight="1">
      <c r="B54" s="261"/>
      <c r="C54" s="264"/>
      <c r="D54" s="264"/>
      <c r="E54" s="264"/>
      <c r="F54" s="264"/>
      <c r="G54" s="264"/>
      <c r="H54" s="264"/>
      <c r="I54" s="264"/>
      <c r="J54" s="264"/>
      <c r="K54" s="262"/>
    </row>
    <row r="55" spans="2:11" ht="15" customHeight="1">
      <c r="B55" s="261"/>
      <c r="C55" s="386" t="s">
        <v>898</v>
      </c>
      <c r="D55" s="386"/>
      <c r="E55" s="386"/>
      <c r="F55" s="386"/>
      <c r="G55" s="386"/>
      <c r="H55" s="386"/>
      <c r="I55" s="386"/>
      <c r="J55" s="386"/>
      <c r="K55" s="262"/>
    </row>
    <row r="56" spans="2:11" ht="15" customHeight="1">
      <c r="B56" s="261"/>
      <c r="C56" s="266"/>
      <c r="D56" s="386" t="s">
        <v>899</v>
      </c>
      <c r="E56" s="386"/>
      <c r="F56" s="386"/>
      <c r="G56" s="386"/>
      <c r="H56" s="386"/>
      <c r="I56" s="386"/>
      <c r="J56" s="386"/>
      <c r="K56" s="262"/>
    </row>
    <row r="57" spans="2:11" ht="15" customHeight="1">
      <c r="B57" s="261"/>
      <c r="C57" s="266"/>
      <c r="D57" s="386" t="s">
        <v>900</v>
      </c>
      <c r="E57" s="386"/>
      <c r="F57" s="386"/>
      <c r="G57" s="386"/>
      <c r="H57" s="386"/>
      <c r="I57" s="386"/>
      <c r="J57" s="386"/>
      <c r="K57" s="262"/>
    </row>
    <row r="58" spans="2:11" ht="15" customHeight="1">
      <c r="B58" s="261"/>
      <c r="C58" s="266"/>
      <c r="D58" s="386" t="s">
        <v>901</v>
      </c>
      <c r="E58" s="386"/>
      <c r="F58" s="386"/>
      <c r="G58" s="386"/>
      <c r="H58" s="386"/>
      <c r="I58" s="386"/>
      <c r="J58" s="386"/>
      <c r="K58" s="262"/>
    </row>
    <row r="59" spans="2:11" ht="15" customHeight="1">
      <c r="B59" s="261"/>
      <c r="C59" s="266"/>
      <c r="D59" s="386" t="s">
        <v>902</v>
      </c>
      <c r="E59" s="386"/>
      <c r="F59" s="386"/>
      <c r="G59" s="386"/>
      <c r="H59" s="386"/>
      <c r="I59" s="386"/>
      <c r="J59" s="386"/>
      <c r="K59" s="262"/>
    </row>
    <row r="60" spans="2:11" ht="15" customHeight="1">
      <c r="B60" s="261"/>
      <c r="C60" s="266"/>
      <c r="D60" s="385" t="s">
        <v>903</v>
      </c>
      <c r="E60" s="385"/>
      <c r="F60" s="385"/>
      <c r="G60" s="385"/>
      <c r="H60" s="385"/>
      <c r="I60" s="385"/>
      <c r="J60" s="385"/>
      <c r="K60" s="262"/>
    </row>
    <row r="61" spans="2:11" ht="15" customHeight="1">
      <c r="B61" s="261"/>
      <c r="C61" s="266"/>
      <c r="D61" s="386" t="s">
        <v>904</v>
      </c>
      <c r="E61" s="386"/>
      <c r="F61" s="386"/>
      <c r="G61" s="386"/>
      <c r="H61" s="386"/>
      <c r="I61" s="386"/>
      <c r="J61" s="386"/>
      <c r="K61" s="262"/>
    </row>
    <row r="62" spans="2:11" ht="12.75" customHeight="1">
      <c r="B62" s="261"/>
      <c r="C62" s="266"/>
      <c r="D62" s="266"/>
      <c r="E62" s="269"/>
      <c r="F62" s="266"/>
      <c r="G62" s="266"/>
      <c r="H62" s="266"/>
      <c r="I62" s="266"/>
      <c r="J62" s="266"/>
      <c r="K62" s="262"/>
    </row>
    <row r="63" spans="2:11" ht="15" customHeight="1">
      <c r="B63" s="261"/>
      <c r="C63" s="266"/>
      <c r="D63" s="386" t="s">
        <v>905</v>
      </c>
      <c r="E63" s="386"/>
      <c r="F63" s="386"/>
      <c r="G63" s="386"/>
      <c r="H63" s="386"/>
      <c r="I63" s="386"/>
      <c r="J63" s="386"/>
      <c r="K63" s="262"/>
    </row>
    <row r="64" spans="2:11" ht="15" customHeight="1">
      <c r="B64" s="261"/>
      <c r="C64" s="266"/>
      <c r="D64" s="385" t="s">
        <v>906</v>
      </c>
      <c r="E64" s="385"/>
      <c r="F64" s="385"/>
      <c r="G64" s="385"/>
      <c r="H64" s="385"/>
      <c r="I64" s="385"/>
      <c r="J64" s="385"/>
      <c r="K64" s="262"/>
    </row>
    <row r="65" spans="2:11" ht="15" customHeight="1">
      <c r="B65" s="261"/>
      <c r="C65" s="266"/>
      <c r="D65" s="386" t="s">
        <v>907</v>
      </c>
      <c r="E65" s="386"/>
      <c r="F65" s="386"/>
      <c r="G65" s="386"/>
      <c r="H65" s="386"/>
      <c r="I65" s="386"/>
      <c r="J65" s="386"/>
      <c r="K65" s="262"/>
    </row>
    <row r="66" spans="2:11" ht="15" customHeight="1">
      <c r="B66" s="261"/>
      <c r="C66" s="266"/>
      <c r="D66" s="386" t="s">
        <v>908</v>
      </c>
      <c r="E66" s="386"/>
      <c r="F66" s="386"/>
      <c r="G66" s="386"/>
      <c r="H66" s="386"/>
      <c r="I66" s="386"/>
      <c r="J66" s="386"/>
      <c r="K66" s="262"/>
    </row>
    <row r="67" spans="2:11" ht="15" customHeight="1">
      <c r="B67" s="261"/>
      <c r="C67" s="266"/>
      <c r="D67" s="386" t="s">
        <v>909</v>
      </c>
      <c r="E67" s="386"/>
      <c r="F67" s="386"/>
      <c r="G67" s="386"/>
      <c r="H67" s="386"/>
      <c r="I67" s="386"/>
      <c r="J67" s="386"/>
      <c r="K67" s="262"/>
    </row>
    <row r="68" spans="2:11" ht="15" customHeight="1">
      <c r="B68" s="261"/>
      <c r="C68" s="266"/>
      <c r="D68" s="386" t="s">
        <v>910</v>
      </c>
      <c r="E68" s="386"/>
      <c r="F68" s="386"/>
      <c r="G68" s="386"/>
      <c r="H68" s="386"/>
      <c r="I68" s="386"/>
      <c r="J68" s="386"/>
      <c r="K68" s="262"/>
    </row>
    <row r="69" spans="2:11" ht="12.75" customHeight="1">
      <c r="B69" s="270"/>
      <c r="C69" s="271"/>
      <c r="D69" s="271"/>
      <c r="E69" s="271"/>
      <c r="F69" s="271"/>
      <c r="G69" s="271"/>
      <c r="H69" s="271"/>
      <c r="I69" s="271"/>
      <c r="J69" s="271"/>
      <c r="K69" s="272"/>
    </row>
    <row r="70" spans="2:11" ht="18.75" customHeight="1">
      <c r="B70" s="273"/>
      <c r="C70" s="273"/>
      <c r="D70" s="273"/>
      <c r="E70" s="273"/>
      <c r="F70" s="273"/>
      <c r="G70" s="273"/>
      <c r="H70" s="273"/>
      <c r="I70" s="273"/>
      <c r="J70" s="273"/>
      <c r="K70" s="274"/>
    </row>
    <row r="71" spans="2:11" ht="18.75" customHeight="1">
      <c r="B71" s="274"/>
      <c r="C71" s="274"/>
      <c r="D71" s="274"/>
      <c r="E71" s="274"/>
      <c r="F71" s="274"/>
      <c r="G71" s="274"/>
      <c r="H71" s="274"/>
      <c r="I71" s="274"/>
      <c r="J71" s="274"/>
      <c r="K71" s="274"/>
    </row>
    <row r="72" spans="2:11" ht="7.5" customHeight="1">
      <c r="B72" s="275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ht="45" customHeight="1">
      <c r="B73" s="278"/>
      <c r="C73" s="384" t="s">
        <v>95</v>
      </c>
      <c r="D73" s="384"/>
      <c r="E73" s="384"/>
      <c r="F73" s="384"/>
      <c r="G73" s="384"/>
      <c r="H73" s="384"/>
      <c r="I73" s="384"/>
      <c r="J73" s="384"/>
      <c r="K73" s="279"/>
    </row>
    <row r="74" spans="2:11" ht="17.25" customHeight="1">
      <c r="B74" s="278"/>
      <c r="C74" s="280" t="s">
        <v>911</v>
      </c>
      <c r="D74" s="280"/>
      <c r="E74" s="280"/>
      <c r="F74" s="280" t="s">
        <v>912</v>
      </c>
      <c r="G74" s="281"/>
      <c r="H74" s="280" t="s">
        <v>108</v>
      </c>
      <c r="I74" s="280" t="s">
        <v>56</v>
      </c>
      <c r="J74" s="280" t="s">
        <v>913</v>
      </c>
      <c r="K74" s="279"/>
    </row>
    <row r="75" spans="2:11" ht="17.25" customHeight="1">
      <c r="B75" s="278"/>
      <c r="C75" s="282" t="s">
        <v>914</v>
      </c>
      <c r="D75" s="282"/>
      <c r="E75" s="282"/>
      <c r="F75" s="283" t="s">
        <v>915</v>
      </c>
      <c r="G75" s="284"/>
      <c r="H75" s="282"/>
      <c r="I75" s="282"/>
      <c r="J75" s="282" t="s">
        <v>916</v>
      </c>
      <c r="K75" s="279"/>
    </row>
    <row r="76" spans="2:11" ht="5.25" customHeight="1">
      <c r="B76" s="278"/>
      <c r="C76" s="285"/>
      <c r="D76" s="285"/>
      <c r="E76" s="285"/>
      <c r="F76" s="285"/>
      <c r="G76" s="286"/>
      <c r="H76" s="285"/>
      <c r="I76" s="285"/>
      <c r="J76" s="285"/>
      <c r="K76" s="279"/>
    </row>
    <row r="77" spans="2:11" ht="15" customHeight="1">
      <c r="B77" s="278"/>
      <c r="C77" s="268" t="s">
        <v>52</v>
      </c>
      <c r="D77" s="285"/>
      <c r="E77" s="285"/>
      <c r="F77" s="287" t="s">
        <v>917</v>
      </c>
      <c r="G77" s="286"/>
      <c r="H77" s="268" t="s">
        <v>918</v>
      </c>
      <c r="I77" s="268" t="s">
        <v>919</v>
      </c>
      <c r="J77" s="268">
        <v>20</v>
      </c>
      <c r="K77" s="279"/>
    </row>
    <row r="78" spans="2:11" ht="15" customHeight="1">
      <c r="B78" s="278"/>
      <c r="C78" s="268" t="s">
        <v>920</v>
      </c>
      <c r="D78" s="268"/>
      <c r="E78" s="268"/>
      <c r="F78" s="287" t="s">
        <v>917</v>
      </c>
      <c r="G78" s="286"/>
      <c r="H78" s="268" t="s">
        <v>921</v>
      </c>
      <c r="I78" s="268" t="s">
        <v>919</v>
      </c>
      <c r="J78" s="268">
        <v>120</v>
      </c>
      <c r="K78" s="279"/>
    </row>
    <row r="79" spans="2:11" ht="15" customHeight="1">
      <c r="B79" s="288"/>
      <c r="C79" s="268" t="s">
        <v>922</v>
      </c>
      <c r="D79" s="268"/>
      <c r="E79" s="268"/>
      <c r="F79" s="287" t="s">
        <v>923</v>
      </c>
      <c r="G79" s="286"/>
      <c r="H79" s="268" t="s">
        <v>924</v>
      </c>
      <c r="I79" s="268" t="s">
        <v>919</v>
      </c>
      <c r="J79" s="268">
        <v>50</v>
      </c>
      <c r="K79" s="279"/>
    </row>
    <row r="80" spans="2:11" ht="15" customHeight="1">
      <c r="B80" s="288"/>
      <c r="C80" s="268" t="s">
        <v>925</v>
      </c>
      <c r="D80" s="268"/>
      <c r="E80" s="268"/>
      <c r="F80" s="287" t="s">
        <v>917</v>
      </c>
      <c r="G80" s="286"/>
      <c r="H80" s="268" t="s">
        <v>926</v>
      </c>
      <c r="I80" s="268" t="s">
        <v>927</v>
      </c>
      <c r="J80" s="268"/>
      <c r="K80" s="279"/>
    </row>
    <row r="81" spans="2:11" ht="15" customHeight="1">
      <c r="B81" s="288"/>
      <c r="C81" s="289" t="s">
        <v>928</v>
      </c>
      <c r="D81" s="289"/>
      <c r="E81" s="289"/>
      <c r="F81" s="290" t="s">
        <v>923</v>
      </c>
      <c r="G81" s="289"/>
      <c r="H81" s="289" t="s">
        <v>929</v>
      </c>
      <c r="I81" s="289" t="s">
        <v>919</v>
      </c>
      <c r="J81" s="289">
        <v>15</v>
      </c>
      <c r="K81" s="279"/>
    </row>
    <row r="82" spans="2:11" ht="15" customHeight="1">
      <c r="B82" s="288"/>
      <c r="C82" s="289" t="s">
        <v>930</v>
      </c>
      <c r="D82" s="289"/>
      <c r="E82" s="289"/>
      <c r="F82" s="290" t="s">
        <v>923</v>
      </c>
      <c r="G82" s="289"/>
      <c r="H82" s="289" t="s">
        <v>931</v>
      </c>
      <c r="I82" s="289" t="s">
        <v>919</v>
      </c>
      <c r="J82" s="289">
        <v>15</v>
      </c>
      <c r="K82" s="279"/>
    </row>
    <row r="83" spans="2:11" ht="15" customHeight="1">
      <c r="B83" s="288"/>
      <c r="C83" s="289" t="s">
        <v>932</v>
      </c>
      <c r="D83" s="289"/>
      <c r="E83" s="289"/>
      <c r="F83" s="290" t="s">
        <v>923</v>
      </c>
      <c r="G83" s="289"/>
      <c r="H83" s="289" t="s">
        <v>933</v>
      </c>
      <c r="I83" s="289" t="s">
        <v>919</v>
      </c>
      <c r="J83" s="289">
        <v>20</v>
      </c>
      <c r="K83" s="279"/>
    </row>
    <row r="84" spans="2:11" ht="15" customHeight="1">
      <c r="B84" s="288"/>
      <c r="C84" s="289" t="s">
        <v>934</v>
      </c>
      <c r="D84" s="289"/>
      <c r="E84" s="289"/>
      <c r="F84" s="290" t="s">
        <v>923</v>
      </c>
      <c r="G84" s="289"/>
      <c r="H84" s="289" t="s">
        <v>935</v>
      </c>
      <c r="I84" s="289" t="s">
        <v>919</v>
      </c>
      <c r="J84" s="289">
        <v>20</v>
      </c>
      <c r="K84" s="279"/>
    </row>
    <row r="85" spans="2:11" ht="15" customHeight="1">
      <c r="B85" s="288"/>
      <c r="C85" s="268" t="s">
        <v>936</v>
      </c>
      <c r="D85" s="268"/>
      <c r="E85" s="268"/>
      <c r="F85" s="287" t="s">
        <v>923</v>
      </c>
      <c r="G85" s="286"/>
      <c r="H85" s="268" t="s">
        <v>937</v>
      </c>
      <c r="I85" s="268" t="s">
        <v>919</v>
      </c>
      <c r="J85" s="268">
        <v>50</v>
      </c>
      <c r="K85" s="279"/>
    </row>
    <row r="86" spans="2:11" ht="15" customHeight="1">
      <c r="B86" s="288"/>
      <c r="C86" s="268" t="s">
        <v>938</v>
      </c>
      <c r="D86" s="268"/>
      <c r="E86" s="268"/>
      <c r="F86" s="287" t="s">
        <v>923</v>
      </c>
      <c r="G86" s="286"/>
      <c r="H86" s="268" t="s">
        <v>939</v>
      </c>
      <c r="I86" s="268" t="s">
        <v>919</v>
      </c>
      <c r="J86" s="268">
        <v>20</v>
      </c>
      <c r="K86" s="279"/>
    </row>
    <row r="87" spans="2:11" ht="15" customHeight="1">
      <c r="B87" s="288"/>
      <c r="C87" s="268" t="s">
        <v>940</v>
      </c>
      <c r="D87" s="268"/>
      <c r="E87" s="268"/>
      <c r="F87" s="287" t="s">
        <v>923</v>
      </c>
      <c r="G87" s="286"/>
      <c r="H87" s="268" t="s">
        <v>941</v>
      </c>
      <c r="I87" s="268" t="s">
        <v>919</v>
      </c>
      <c r="J87" s="268">
        <v>20</v>
      </c>
      <c r="K87" s="279"/>
    </row>
    <row r="88" spans="2:11" ht="15" customHeight="1">
      <c r="B88" s="288"/>
      <c r="C88" s="268" t="s">
        <v>942</v>
      </c>
      <c r="D88" s="268"/>
      <c r="E88" s="268"/>
      <c r="F88" s="287" t="s">
        <v>923</v>
      </c>
      <c r="G88" s="286"/>
      <c r="H88" s="268" t="s">
        <v>943</v>
      </c>
      <c r="I88" s="268" t="s">
        <v>919</v>
      </c>
      <c r="J88" s="268">
        <v>50</v>
      </c>
      <c r="K88" s="279"/>
    </row>
    <row r="89" spans="2:11" ht="15" customHeight="1">
      <c r="B89" s="288"/>
      <c r="C89" s="268" t="s">
        <v>944</v>
      </c>
      <c r="D89" s="268"/>
      <c r="E89" s="268"/>
      <c r="F89" s="287" t="s">
        <v>923</v>
      </c>
      <c r="G89" s="286"/>
      <c r="H89" s="268" t="s">
        <v>944</v>
      </c>
      <c r="I89" s="268" t="s">
        <v>919</v>
      </c>
      <c r="J89" s="268">
        <v>50</v>
      </c>
      <c r="K89" s="279"/>
    </row>
    <row r="90" spans="2:11" ht="15" customHeight="1">
      <c r="B90" s="288"/>
      <c r="C90" s="268" t="s">
        <v>113</v>
      </c>
      <c r="D90" s="268"/>
      <c r="E90" s="268"/>
      <c r="F90" s="287" t="s">
        <v>923</v>
      </c>
      <c r="G90" s="286"/>
      <c r="H90" s="268" t="s">
        <v>945</v>
      </c>
      <c r="I90" s="268" t="s">
        <v>919</v>
      </c>
      <c r="J90" s="268">
        <v>255</v>
      </c>
      <c r="K90" s="279"/>
    </row>
    <row r="91" spans="2:11" ht="15" customHeight="1">
      <c r="B91" s="288"/>
      <c r="C91" s="268" t="s">
        <v>946</v>
      </c>
      <c r="D91" s="268"/>
      <c r="E91" s="268"/>
      <c r="F91" s="287" t="s">
        <v>917</v>
      </c>
      <c r="G91" s="286"/>
      <c r="H91" s="268" t="s">
        <v>947</v>
      </c>
      <c r="I91" s="268" t="s">
        <v>948</v>
      </c>
      <c r="J91" s="268"/>
      <c r="K91" s="279"/>
    </row>
    <row r="92" spans="2:11" ht="15" customHeight="1">
      <c r="B92" s="288"/>
      <c r="C92" s="268" t="s">
        <v>949</v>
      </c>
      <c r="D92" s="268"/>
      <c r="E92" s="268"/>
      <c r="F92" s="287" t="s">
        <v>917</v>
      </c>
      <c r="G92" s="286"/>
      <c r="H92" s="268" t="s">
        <v>950</v>
      </c>
      <c r="I92" s="268" t="s">
        <v>951</v>
      </c>
      <c r="J92" s="268"/>
      <c r="K92" s="279"/>
    </row>
    <row r="93" spans="2:11" ht="15" customHeight="1">
      <c r="B93" s="288"/>
      <c r="C93" s="268" t="s">
        <v>952</v>
      </c>
      <c r="D93" s="268"/>
      <c r="E93" s="268"/>
      <c r="F93" s="287" t="s">
        <v>917</v>
      </c>
      <c r="G93" s="286"/>
      <c r="H93" s="268" t="s">
        <v>952</v>
      </c>
      <c r="I93" s="268" t="s">
        <v>951</v>
      </c>
      <c r="J93" s="268"/>
      <c r="K93" s="279"/>
    </row>
    <row r="94" spans="2:11" ht="15" customHeight="1">
      <c r="B94" s="288"/>
      <c r="C94" s="268" t="s">
        <v>37</v>
      </c>
      <c r="D94" s="268"/>
      <c r="E94" s="268"/>
      <c r="F94" s="287" t="s">
        <v>917</v>
      </c>
      <c r="G94" s="286"/>
      <c r="H94" s="268" t="s">
        <v>953</v>
      </c>
      <c r="I94" s="268" t="s">
        <v>951</v>
      </c>
      <c r="J94" s="268"/>
      <c r="K94" s="279"/>
    </row>
    <row r="95" spans="2:11" ht="15" customHeight="1">
      <c r="B95" s="288"/>
      <c r="C95" s="268" t="s">
        <v>47</v>
      </c>
      <c r="D95" s="268"/>
      <c r="E95" s="268"/>
      <c r="F95" s="287" t="s">
        <v>917</v>
      </c>
      <c r="G95" s="286"/>
      <c r="H95" s="268" t="s">
        <v>954</v>
      </c>
      <c r="I95" s="268" t="s">
        <v>951</v>
      </c>
      <c r="J95" s="268"/>
      <c r="K95" s="279"/>
    </row>
    <row r="96" spans="2:11" ht="15" customHeight="1">
      <c r="B96" s="291"/>
      <c r="C96" s="292"/>
      <c r="D96" s="292"/>
      <c r="E96" s="292"/>
      <c r="F96" s="292"/>
      <c r="G96" s="292"/>
      <c r="H96" s="292"/>
      <c r="I96" s="292"/>
      <c r="J96" s="292"/>
      <c r="K96" s="293"/>
    </row>
    <row r="97" spans="2:11" ht="18.75" customHeight="1">
      <c r="B97" s="294"/>
      <c r="C97" s="295"/>
      <c r="D97" s="295"/>
      <c r="E97" s="295"/>
      <c r="F97" s="295"/>
      <c r="G97" s="295"/>
      <c r="H97" s="295"/>
      <c r="I97" s="295"/>
      <c r="J97" s="295"/>
      <c r="K97" s="294"/>
    </row>
    <row r="98" spans="2:11" ht="18.75" customHeight="1">
      <c r="B98" s="274"/>
      <c r="C98" s="274"/>
      <c r="D98" s="274"/>
      <c r="E98" s="274"/>
      <c r="F98" s="274"/>
      <c r="G98" s="274"/>
      <c r="H98" s="274"/>
      <c r="I98" s="274"/>
      <c r="J98" s="274"/>
      <c r="K98" s="274"/>
    </row>
    <row r="99" spans="2:11" ht="7.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7"/>
    </row>
    <row r="100" spans="2:11" ht="45" customHeight="1">
      <c r="B100" s="278"/>
      <c r="C100" s="384" t="s">
        <v>955</v>
      </c>
      <c r="D100" s="384"/>
      <c r="E100" s="384"/>
      <c r="F100" s="384"/>
      <c r="G100" s="384"/>
      <c r="H100" s="384"/>
      <c r="I100" s="384"/>
      <c r="J100" s="384"/>
      <c r="K100" s="279"/>
    </row>
    <row r="101" spans="2:11" ht="17.25" customHeight="1">
      <c r="B101" s="278"/>
      <c r="C101" s="280" t="s">
        <v>911</v>
      </c>
      <c r="D101" s="280"/>
      <c r="E101" s="280"/>
      <c r="F101" s="280" t="s">
        <v>912</v>
      </c>
      <c r="G101" s="281"/>
      <c r="H101" s="280" t="s">
        <v>108</v>
      </c>
      <c r="I101" s="280" t="s">
        <v>56</v>
      </c>
      <c r="J101" s="280" t="s">
        <v>913</v>
      </c>
      <c r="K101" s="279"/>
    </row>
    <row r="102" spans="2:11" ht="17.25" customHeight="1">
      <c r="B102" s="278"/>
      <c r="C102" s="282" t="s">
        <v>914</v>
      </c>
      <c r="D102" s="282"/>
      <c r="E102" s="282"/>
      <c r="F102" s="283" t="s">
        <v>915</v>
      </c>
      <c r="G102" s="284"/>
      <c r="H102" s="282"/>
      <c r="I102" s="282"/>
      <c r="J102" s="282" t="s">
        <v>916</v>
      </c>
      <c r="K102" s="279"/>
    </row>
    <row r="103" spans="2:11" ht="5.25" customHeight="1">
      <c r="B103" s="278"/>
      <c r="C103" s="280"/>
      <c r="D103" s="280"/>
      <c r="E103" s="280"/>
      <c r="F103" s="280"/>
      <c r="G103" s="296"/>
      <c r="H103" s="280"/>
      <c r="I103" s="280"/>
      <c r="J103" s="280"/>
      <c r="K103" s="279"/>
    </row>
    <row r="104" spans="2:11" ht="15" customHeight="1">
      <c r="B104" s="278"/>
      <c r="C104" s="268" t="s">
        <v>52</v>
      </c>
      <c r="D104" s="285"/>
      <c r="E104" s="285"/>
      <c r="F104" s="287" t="s">
        <v>917</v>
      </c>
      <c r="G104" s="296"/>
      <c r="H104" s="268" t="s">
        <v>956</v>
      </c>
      <c r="I104" s="268" t="s">
        <v>919</v>
      </c>
      <c r="J104" s="268">
        <v>20</v>
      </c>
      <c r="K104" s="279"/>
    </row>
    <row r="105" spans="2:11" ht="15" customHeight="1">
      <c r="B105" s="278"/>
      <c r="C105" s="268" t="s">
        <v>920</v>
      </c>
      <c r="D105" s="268"/>
      <c r="E105" s="268"/>
      <c r="F105" s="287" t="s">
        <v>917</v>
      </c>
      <c r="G105" s="268"/>
      <c r="H105" s="268" t="s">
        <v>956</v>
      </c>
      <c r="I105" s="268" t="s">
        <v>919</v>
      </c>
      <c r="J105" s="268">
        <v>120</v>
      </c>
      <c r="K105" s="279"/>
    </row>
    <row r="106" spans="2:11" ht="15" customHeight="1">
      <c r="B106" s="288"/>
      <c r="C106" s="268" t="s">
        <v>922</v>
      </c>
      <c r="D106" s="268"/>
      <c r="E106" s="268"/>
      <c r="F106" s="287" t="s">
        <v>923</v>
      </c>
      <c r="G106" s="268"/>
      <c r="H106" s="268" t="s">
        <v>956</v>
      </c>
      <c r="I106" s="268" t="s">
        <v>919</v>
      </c>
      <c r="J106" s="268">
        <v>50</v>
      </c>
      <c r="K106" s="279"/>
    </row>
    <row r="107" spans="2:11" ht="15" customHeight="1">
      <c r="B107" s="288"/>
      <c r="C107" s="268" t="s">
        <v>925</v>
      </c>
      <c r="D107" s="268"/>
      <c r="E107" s="268"/>
      <c r="F107" s="287" t="s">
        <v>917</v>
      </c>
      <c r="G107" s="268"/>
      <c r="H107" s="268" t="s">
        <v>956</v>
      </c>
      <c r="I107" s="268" t="s">
        <v>927</v>
      </c>
      <c r="J107" s="268"/>
      <c r="K107" s="279"/>
    </row>
    <row r="108" spans="2:11" ht="15" customHeight="1">
      <c r="B108" s="288"/>
      <c r="C108" s="268" t="s">
        <v>936</v>
      </c>
      <c r="D108" s="268"/>
      <c r="E108" s="268"/>
      <c r="F108" s="287" t="s">
        <v>923</v>
      </c>
      <c r="G108" s="268"/>
      <c r="H108" s="268" t="s">
        <v>956</v>
      </c>
      <c r="I108" s="268" t="s">
        <v>919</v>
      </c>
      <c r="J108" s="268">
        <v>50</v>
      </c>
      <c r="K108" s="279"/>
    </row>
    <row r="109" spans="2:11" ht="15" customHeight="1">
      <c r="B109" s="288"/>
      <c r="C109" s="268" t="s">
        <v>944</v>
      </c>
      <c r="D109" s="268"/>
      <c r="E109" s="268"/>
      <c r="F109" s="287" t="s">
        <v>923</v>
      </c>
      <c r="G109" s="268"/>
      <c r="H109" s="268" t="s">
        <v>956</v>
      </c>
      <c r="I109" s="268" t="s">
        <v>919</v>
      </c>
      <c r="J109" s="268">
        <v>50</v>
      </c>
      <c r="K109" s="279"/>
    </row>
    <row r="110" spans="2:11" ht="15" customHeight="1">
      <c r="B110" s="288"/>
      <c r="C110" s="268" t="s">
        <v>942</v>
      </c>
      <c r="D110" s="268"/>
      <c r="E110" s="268"/>
      <c r="F110" s="287" t="s">
        <v>923</v>
      </c>
      <c r="G110" s="268"/>
      <c r="H110" s="268" t="s">
        <v>956</v>
      </c>
      <c r="I110" s="268" t="s">
        <v>919</v>
      </c>
      <c r="J110" s="268">
        <v>50</v>
      </c>
      <c r="K110" s="279"/>
    </row>
    <row r="111" spans="2:11" ht="15" customHeight="1">
      <c r="B111" s="288"/>
      <c r="C111" s="268" t="s">
        <v>52</v>
      </c>
      <c r="D111" s="268"/>
      <c r="E111" s="268"/>
      <c r="F111" s="287" t="s">
        <v>917</v>
      </c>
      <c r="G111" s="268"/>
      <c r="H111" s="268" t="s">
        <v>957</v>
      </c>
      <c r="I111" s="268" t="s">
        <v>919</v>
      </c>
      <c r="J111" s="268">
        <v>20</v>
      </c>
      <c r="K111" s="279"/>
    </row>
    <row r="112" spans="2:11" ht="15" customHeight="1">
      <c r="B112" s="288"/>
      <c r="C112" s="268" t="s">
        <v>958</v>
      </c>
      <c r="D112" s="268"/>
      <c r="E112" s="268"/>
      <c r="F112" s="287" t="s">
        <v>917</v>
      </c>
      <c r="G112" s="268"/>
      <c r="H112" s="268" t="s">
        <v>959</v>
      </c>
      <c r="I112" s="268" t="s">
        <v>919</v>
      </c>
      <c r="J112" s="268">
        <v>120</v>
      </c>
      <c r="K112" s="279"/>
    </row>
    <row r="113" spans="2:11" ht="15" customHeight="1">
      <c r="B113" s="288"/>
      <c r="C113" s="268" t="s">
        <v>37</v>
      </c>
      <c r="D113" s="268"/>
      <c r="E113" s="268"/>
      <c r="F113" s="287" t="s">
        <v>917</v>
      </c>
      <c r="G113" s="268"/>
      <c r="H113" s="268" t="s">
        <v>960</v>
      </c>
      <c r="I113" s="268" t="s">
        <v>951</v>
      </c>
      <c r="J113" s="268"/>
      <c r="K113" s="279"/>
    </row>
    <row r="114" spans="2:11" ht="15" customHeight="1">
      <c r="B114" s="288"/>
      <c r="C114" s="268" t="s">
        <v>47</v>
      </c>
      <c r="D114" s="268"/>
      <c r="E114" s="268"/>
      <c r="F114" s="287" t="s">
        <v>917</v>
      </c>
      <c r="G114" s="268"/>
      <c r="H114" s="268" t="s">
        <v>961</v>
      </c>
      <c r="I114" s="268" t="s">
        <v>951</v>
      </c>
      <c r="J114" s="268"/>
      <c r="K114" s="279"/>
    </row>
    <row r="115" spans="2:11" ht="15" customHeight="1">
      <c r="B115" s="288"/>
      <c r="C115" s="268" t="s">
        <v>56</v>
      </c>
      <c r="D115" s="268"/>
      <c r="E115" s="268"/>
      <c r="F115" s="287" t="s">
        <v>917</v>
      </c>
      <c r="G115" s="268"/>
      <c r="H115" s="268" t="s">
        <v>962</v>
      </c>
      <c r="I115" s="268" t="s">
        <v>963</v>
      </c>
      <c r="J115" s="268"/>
      <c r="K115" s="279"/>
    </row>
    <row r="116" spans="2:11" ht="15" customHeight="1">
      <c r="B116" s="291"/>
      <c r="C116" s="297"/>
      <c r="D116" s="297"/>
      <c r="E116" s="297"/>
      <c r="F116" s="297"/>
      <c r="G116" s="297"/>
      <c r="H116" s="297"/>
      <c r="I116" s="297"/>
      <c r="J116" s="297"/>
      <c r="K116" s="293"/>
    </row>
    <row r="117" spans="2:11" ht="18.75" customHeight="1">
      <c r="B117" s="298"/>
      <c r="C117" s="264"/>
      <c r="D117" s="264"/>
      <c r="E117" s="264"/>
      <c r="F117" s="299"/>
      <c r="G117" s="264"/>
      <c r="H117" s="264"/>
      <c r="I117" s="264"/>
      <c r="J117" s="264"/>
      <c r="K117" s="298"/>
    </row>
    <row r="118" spans="2:11" ht="18.75" customHeight="1">
      <c r="B118" s="274"/>
      <c r="C118" s="274"/>
      <c r="D118" s="274"/>
      <c r="E118" s="274"/>
      <c r="F118" s="274"/>
      <c r="G118" s="274"/>
      <c r="H118" s="274"/>
      <c r="I118" s="274"/>
      <c r="J118" s="274"/>
      <c r="K118" s="274"/>
    </row>
    <row r="119" spans="2:11" ht="7.5" customHeight="1">
      <c r="B119" s="300"/>
      <c r="C119" s="301"/>
      <c r="D119" s="301"/>
      <c r="E119" s="301"/>
      <c r="F119" s="301"/>
      <c r="G119" s="301"/>
      <c r="H119" s="301"/>
      <c r="I119" s="301"/>
      <c r="J119" s="301"/>
      <c r="K119" s="302"/>
    </row>
    <row r="120" spans="2:11" ht="45" customHeight="1">
      <c r="B120" s="303"/>
      <c r="C120" s="383" t="s">
        <v>964</v>
      </c>
      <c r="D120" s="383"/>
      <c r="E120" s="383"/>
      <c r="F120" s="383"/>
      <c r="G120" s="383"/>
      <c r="H120" s="383"/>
      <c r="I120" s="383"/>
      <c r="J120" s="383"/>
      <c r="K120" s="304"/>
    </row>
    <row r="121" spans="2:11" ht="17.25" customHeight="1">
      <c r="B121" s="305"/>
      <c r="C121" s="280" t="s">
        <v>911</v>
      </c>
      <c r="D121" s="280"/>
      <c r="E121" s="280"/>
      <c r="F121" s="280" t="s">
        <v>912</v>
      </c>
      <c r="G121" s="281"/>
      <c r="H121" s="280" t="s">
        <v>108</v>
      </c>
      <c r="I121" s="280" t="s">
        <v>56</v>
      </c>
      <c r="J121" s="280" t="s">
        <v>913</v>
      </c>
      <c r="K121" s="306"/>
    </row>
    <row r="122" spans="2:11" ht="17.25" customHeight="1">
      <c r="B122" s="305"/>
      <c r="C122" s="282" t="s">
        <v>914</v>
      </c>
      <c r="D122" s="282"/>
      <c r="E122" s="282"/>
      <c r="F122" s="283" t="s">
        <v>915</v>
      </c>
      <c r="G122" s="284"/>
      <c r="H122" s="282"/>
      <c r="I122" s="282"/>
      <c r="J122" s="282" t="s">
        <v>916</v>
      </c>
      <c r="K122" s="306"/>
    </row>
    <row r="123" spans="2:11" ht="5.25" customHeight="1">
      <c r="B123" s="307"/>
      <c r="C123" s="285"/>
      <c r="D123" s="285"/>
      <c r="E123" s="285"/>
      <c r="F123" s="285"/>
      <c r="G123" s="268"/>
      <c r="H123" s="285"/>
      <c r="I123" s="285"/>
      <c r="J123" s="285"/>
      <c r="K123" s="308"/>
    </row>
    <row r="124" spans="2:11" ht="15" customHeight="1">
      <c r="B124" s="307"/>
      <c r="C124" s="268" t="s">
        <v>920</v>
      </c>
      <c r="D124" s="285"/>
      <c r="E124" s="285"/>
      <c r="F124" s="287" t="s">
        <v>917</v>
      </c>
      <c r="G124" s="268"/>
      <c r="H124" s="268" t="s">
        <v>956</v>
      </c>
      <c r="I124" s="268" t="s">
        <v>919</v>
      </c>
      <c r="J124" s="268">
        <v>120</v>
      </c>
      <c r="K124" s="309"/>
    </row>
    <row r="125" spans="2:11" ht="15" customHeight="1">
      <c r="B125" s="307"/>
      <c r="C125" s="268" t="s">
        <v>965</v>
      </c>
      <c r="D125" s="268"/>
      <c r="E125" s="268"/>
      <c r="F125" s="287" t="s">
        <v>917</v>
      </c>
      <c r="G125" s="268"/>
      <c r="H125" s="268" t="s">
        <v>966</v>
      </c>
      <c r="I125" s="268" t="s">
        <v>919</v>
      </c>
      <c r="J125" s="268" t="s">
        <v>967</v>
      </c>
      <c r="K125" s="309"/>
    </row>
    <row r="126" spans="2:11" ht="15" customHeight="1">
      <c r="B126" s="307"/>
      <c r="C126" s="268" t="s">
        <v>866</v>
      </c>
      <c r="D126" s="268"/>
      <c r="E126" s="268"/>
      <c r="F126" s="287" t="s">
        <v>917</v>
      </c>
      <c r="G126" s="268"/>
      <c r="H126" s="268" t="s">
        <v>968</v>
      </c>
      <c r="I126" s="268" t="s">
        <v>919</v>
      </c>
      <c r="J126" s="268" t="s">
        <v>967</v>
      </c>
      <c r="K126" s="309"/>
    </row>
    <row r="127" spans="2:11" ht="15" customHeight="1">
      <c r="B127" s="307"/>
      <c r="C127" s="268" t="s">
        <v>928</v>
      </c>
      <c r="D127" s="268"/>
      <c r="E127" s="268"/>
      <c r="F127" s="287" t="s">
        <v>923</v>
      </c>
      <c r="G127" s="268"/>
      <c r="H127" s="268" t="s">
        <v>929</v>
      </c>
      <c r="I127" s="268" t="s">
        <v>919</v>
      </c>
      <c r="J127" s="268">
        <v>15</v>
      </c>
      <c r="K127" s="309"/>
    </row>
    <row r="128" spans="2:11" ht="15" customHeight="1">
      <c r="B128" s="307"/>
      <c r="C128" s="289" t="s">
        <v>930</v>
      </c>
      <c r="D128" s="289"/>
      <c r="E128" s="289"/>
      <c r="F128" s="290" t="s">
        <v>923</v>
      </c>
      <c r="G128" s="289"/>
      <c r="H128" s="289" t="s">
        <v>931</v>
      </c>
      <c r="I128" s="289" t="s">
        <v>919</v>
      </c>
      <c r="J128" s="289">
        <v>15</v>
      </c>
      <c r="K128" s="309"/>
    </row>
    <row r="129" spans="2:11" ht="15" customHeight="1">
      <c r="B129" s="307"/>
      <c r="C129" s="289" t="s">
        <v>932</v>
      </c>
      <c r="D129" s="289"/>
      <c r="E129" s="289"/>
      <c r="F129" s="290" t="s">
        <v>923</v>
      </c>
      <c r="G129" s="289"/>
      <c r="H129" s="289" t="s">
        <v>933</v>
      </c>
      <c r="I129" s="289" t="s">
        <v>919</v>
      </c>
      <c r="J129" s="289">
        <v>20</v>
      </c>
      <c r="K129" s="309"/>
    </row>
    <row r="130" spans="2:11" ht="15" customHeight="1">
      <c r="B130" s="307"/>
      <c r="C130" s="289" t="s">
        <v>934</v>
      </c>
      <c r="D130" s="289"/>
      <c r="E130" s="289"/>
      <c r="F130" s="290" t="s">
        <v>923</v>
      </c>
      <c r="G130" s="289"/>
      <c r="H130" s="289" t="s">
        <v>935</v>
      </c>
      <c r="I130" s="289" t="s">
        <v>919</v>
      </c>
      <c r="J130" s="289">
        <v>20</v>
      </c>
      <c r="K130" s="309"/>
    </row>
    <row r="131" spans="2:11" ht="15" customHeight="1">
      <c r="B131" s="307"/>
      <c r="C131" s="268" t="s">
        <v>922</v>
      </c>
      <c r="D131" s="268"/>
      <c r="E131" s="268"/>
      <c r="F131" s="287" t="s">
        <v>923</v>
      </c>
      <c r="G131" s="268"/>
      <c r="H131" s="268" t="s">
        <v>956</v>
      </c>
      <c r="I131" s="268" t="s">
        <v>919</v>
      </c>
      <c r="J131" s="268">
        <v>50</v>
      </c>
      <c r="K131" s="309"/>
    </row>
    <row r="132" spans="2:11" ht="15" customHeight="1">
      <c r="B132" s="307"/>
      <c r="C132" s="268" t="s">
        <v>936</v>
      </c>
      <c r="D132" s="268"/>
      <c r="E132" s="268"/>
      <c r="F132" s="287" t="s">
        <v>923</v>
      </c>
      <c r="G132" s="268"/>
      <c r="H132" s="268" t="s">
        <v>956</v>
      </c>
      <c r="I132" s="268" t="s">
        <v>919</v>
      </c>
      <c r="J132" s="268">
        <v>50</v>
      </c>
      <c r="K132" s="309"/>
    </row>
    <row r="133" spans="2:11" ht="15" customHeight="1">
      <c r="B133" s="307"/>
      <c r="C133" s="268" t="s">
        <v>942</v>
      </c>
      <c r="D133" s="268"/>
      <c r="E133" s="268"/>
      <c r="F133" s="287" t="s">
        <v>923</v>
      </c>
      <c r="G133" s="268"/>
      <c r="H133" s="268" t="s">
        <v>956</v>
      </c>
      <c r="I133" s="268" t="s">
        <v>919</v>
      </c>
      <c r="J133" s="268">
        <v>50</v>
      </c>
      <c r="K133" s="309"/>
    </row>
    <row r="134" spans="2:11" ht="15" customHeight="1">
      <c r="B134" s="307"/>
      <c r="C134" s="268" t="s">
        <v>944</v>
      </c>
      <c r="D134" s="268"/>
      <c r="E134" s="268"/>
      <c r="F134" s="287" t="s">
        <v>923</v>
      </c>
      <c r="G134" s="268"/>
      <c r="H134" s="268" t="s">
        <v>956</v>
      </c>
      <c r="I134" s="268" t="s">
        <v>919</v>
      </c>
      <c r="J134" s="268">
        <v>50</v>
      </c>
      <c r="K134" s="309"/>
    </row>
    <row r="135" spans="2:11" ht="15" customHeight="1">
      <c r="B135" s="307"/>
      <c r="C135" s="268" t="s">
        <v>113</v>
      </c>
      <c r="D135" s="268"/>
      <c r="E135" s="268"/>
      <c r="F135" s="287" t="s">
        <v>923</v>
      </c>
      <c r="G135" s="268"/>
      <c r="H135" s="268" t="s">
        <v>969</v>
      </c>
      <c r="I135" s="268" t="s">
        <v>919</v>
      </c>
      <c r="J135" s="268">
        <v>255</v>
      </c>
      <c r="K135" s="309"/>
    </row>
    <row r="136" spans="2:11" ht="15" customHeight="1">
      <c r="B136" s="307"/>
      <c r="C136" s="268" t="s">
        <v>946</v>
      </c>
      <c r="D136" s="268"/>
      <c r="E136" s="268"/>
      <c r="F136" s="287" t="s">
        <v>917</v>
      </c>
      <c r="G136" s="268"/>
      <c r="H136" s="268" t="s">
        <v>970</v>
      </c>
      <c r="I136" s="268" t="s">
        <v>948</v>
      </c>
      <c r="J136" s="268"/>
      <c r="K136" s="309"/>
    </row>
    <row r="137" spans="2:11" ht="15" customHeight="1">
      <c r="B137" s="307"/>
      <c r="C137" s="268" t="s">
        <v>949</v>
      </c>
      <c r="D137" s="268"/>
      <c r="E137" s="268"/>
      <c r="F137" s="287" t="s">
        <v>917</v>
      </c>
      <c r="G137" s="268"/>
      <c r="H137" s="268" t="s">
        <v>971</v>
      </c>
      <c r="I137" s="268" t="s">
        <v>951</v>
      </c>
      <c r="J137" s="268"/>
      <c r="K137" s="309"/>
    </row>
    <row r="138" spans="2:11" ht="15" customHeight="1">
      <c r="B138" s="307"/>
      <c r="C138" s="268" t="s">
        <v>952</v>
      </c>
      <c r="D138" s="268"/>
      <c r="E138" s="268"/>
      <c r="F138" s="287" t="s">
        <v>917</v>
      </c>
      <c r="G138" s="268"/>
      <c r="H138" s="268" t="s">
        <v>952</v>
      </c>
      <c r="I138" s="268" t="s">
        <v>951</v>
      </c>
      <c r="J138" s="268"/>
      <c r="K138" s="309"/>
    </row>
    <row r="139" spans="2:11" ht="15" customHeight="1">
      <c r="B139" s="307"/>
      <c r="C139" s="268" t="s">
        <v>37</v>
      </c>
      <c r="D139" s="268"/>
      <c r="E139" s="268"/>
      <c r="F139" s="287" t="s">
        <v>917</v>
      </c>
      <c r="G139" s="268"/>
      <c r="H139" s="268" t="s">
        <v>972</v>
      </c>
      <c r="I139" s="268" t="s">
        <v>951</v>
      </c>
      <c r="J139" s="268"/>
      <c r="K139" s="309"/>
    </row>
    <row r="140" spans="2:11" ht="15" customHeight="1">
      <c r="B140" s="307"/>
      <c r="C140" s="268" t="s">
        <v>973</v>
      </c>
      <c r="D140" s="268"/>
      <c r="E140" s="268"/>
      <c r="F140" s="287" t="s">
        <v>917</v>
      </c>
      <c r="G140" s="268"/>
      <c r="H140" s="268" t="s">
        <v>974</v>
      </c>
      <c r="I140" s="268" t="s">
        <v>951</v>
      </c>
      <c r="J140" s="268"/>
      <c r="K140" s="309"/>
    </row>
    <row r="141" spans="2:11" ht="15" customHeight="1">
      <c r="B141" s="310"/>
      <c r="C141" s="311"/>
      <c r="D141" s="311"/>
      <c r="E141" s="311"/>
      <c r="F141" s="311"/>
      <c r="G141" s="311"/>
      <c r="H141" s="311"/>
      <c r="I141" s="311"/>
      <c r="J141" s="311"/>
      <c r="K141" s="312"/>
    </row>
    <row r="142" spans="2:11" ht="18.75" customHeight="1">
      <c r="B142" s="264"/>
      <c r="C142" s="264"/>
      <c r="D142" s="264"/>
      <c r="E142" s="264"/>
      <c r="F142" s="299"/>
      <c r="G142" s="264"/>
      <c r="H142" s="264"/>
      <c r="I142" s="264"/>
      <c r="J142" s="264"/>
      <c r="K142" s="264"/>
    </row>
    <row r="143" spans="2:11" ht="18.75" customHeight="1">
      <c r="B143" s="274"/>
      <c r="C143" s="274"/>
      <c r="D143" s="274"/>
      <c r="E143" s="274"/>
      <c r="F143" s="274"/>
      <c r="G143" s="274"/>
      <c r="H143" s="274"/>
      <c r="I143" s="274"/>
      <c r="J143" s="274"/>
      <c r="K143" s="274"/>
    </row>
    <row r="144" spans="2:11" ht="7.5" customHeight="1">
      <c r="B144" s="275"/>
      <c r="C144" s="276"/>
      <c r="D144" s="276"/>
      <c r="E144" s="276"/>
      <c r="F144" s="276"/>
      <c r="G144" s="276"/>
      <c r="H144" s="276"/>
      <c r="I144" s="276"/>
      <c r="J144" s="276"/>
      <c r="K144" s="277"/>
    </row>
    <row r="145" spans="2:11" ht="45" customHeight="1">
      <c r="B145" s="278"/>
      <c r="C145" s="384" t="s">
        <v>975</v>
      </c>
      <c r="D145" s="384"/>
      <c r="E145" s="384"/>
      <c r="F145" s="384"/>
      <c r="G145" s="384"/>
      <c r="H145" s="384"/>
      <c r="I145" s="384"/>
      <c r="J145" s="384"/>
      <c r="K145" s="279"/>
    </row>
    <row r="146" spans="2:11" ht="17.25" customHeight="1">
      <c r="B146" s="278"/>
      <c r="C146" s="280" t="s">
        <v>911</v>
      </c>
      <c r="D146" s="280"/>
      <c r="E146" s="280"/>
      <c r="F146" s="280" t="s">
        <v>912</v>
      </c>
      <c r="G146" s="281"/>
      <c r="H146" s="280" t="s">
        <v>108</v>
      </c>
      <c r="I146" s="280" t="s">
        <v>56</v>
      </c>
      <c r="J146" s="280" t="s">
        <v>913</v>
      </c>
      <c r="K146" s="279"/>
    </row>
    <row r="147" spans="2:11" ht="17.25" customHeight="1">
      <c r="B147" s="278"/>
      <c r="C147" s="282" t="s">
        <v>914</v>
      </c>
      <c r="D147" s="282"/>
      <c r="E147" s="282"/>
      <c r="F147" s="283" t="s">
        <v>915</v>
      </c>
      <c r="G147" s="284"/>
      <c r="H147" s="282"/>
      <c r="I147" s="282"/>
      <c r="J147" s="282" t="s">
        <v>916</v>
      </c>
      <c r="K147" s="279"/>
    </row>
    <row r="148" spans="2:11" ht="5.25" customHeight="1">
      <c r="B148" s="288"/>
      <c r="C148" s="285"/>
      <c r="D148" s="285"/>
      <c r="E148" s="285"/>
      <c r="F148" s="285"/>
      <c r="G148" s="286"/>
      <c r="H148" s="285"/>
      <c r="I148" s="285"/>
      <c r="J148" s="285"/>
      <c r="K148" s="309"/>
    </row>
    <row r="149" spans="2:11" ht="15" customHeight="1">
      <c r="B149" s="288"/>
      <c r="C149" s="313" t="s">
        <v>920</v>
      </c>
      <c r="D149" s="268"/>
      <c r="E149" s="268"/>
      <c r="F149" s="314" t="s">
        <v>917</v>
      </c>
      <c r="G149" s="268"/>
      <c r="H149" s="313" t="s">
        <v>956</v>
      </c>
      <c r="I149" s="313" t="s">
        <v>919</v>
      </c>
      <c r="J149" s="313">
        <v>120</v>
      </c>
      <c r="K149" s="309"/>
    </row>
    <row r="150" spans="2:11" ht="15" customHeight="1">
      <c r="B150" s="288"/>
      <c r="C150" s="313" t="s">
        <v>965</v>
      </c>
      <c r="D150" s="268"/>
      <c r="E150" s="268"/>
      <c r="F150" s="314" t="s">
        <v>917</v>
      </c>
      <c r="G150" s="268"/>
      <c r="H150" s="313" t="s">
        <v>976</v>
      </c>
      <c r="I150" s="313" t="s">
        <v>919</v>
      </c>
      <c r="J150" s="313" t="s">
        <v>967</v>
      </c>
      <c r="K150" s="309"/>
    </row>
    <row r="151" spans="2:11" ht="15" customHeight="1">
      <c r="B151" s="288"/>
      <c r="C151" s="313" t="s">
        <v>866</v>
      </c>
      <c r="D151" s="268"/>
      <c r="E151" s="268"/>
      <c r="F151" s="314" t="s">
        <v>917</v>
      </c>
      <c r="G151" s="268"/>
      <c r="H151" s="313" t="s">
        <v>977</v>
      </c>
      <c r="I151" s="313" t="s">
        <v>919</v>
      </c>
      <c r="J151" s="313" t="s">
        <v>967</v>
      </c>
      <c r="K151" s="309"/>
    </row>
    <row r="152" spans="2:11" ht="15" customHeight="1">
      <c r="B152" s="288"/>
      <c r="C152" s="313" t="s">
        <v>922</v>
      </c>
      <c r="D152" s="268"/>
      <c r="E152" s="268"/>
      <c r="F152" s="314" t="s">
        <v>923</v>
      </c>
      <c r="G152" s="268"/>
      <c r="H152" s="313" t="s">
        <v>956</v>
      </c>
      <c r="I152" s="313" t="s">
        <v>919</v>
      </c>
      <c r="J152" s="313">
        <v>50</v>
      </c>
      <c r="K152" s="309"/>
    </row>
    <row r="153" spans="2:11" ht="15" customHeight="1">
      <c r="B153" s="288"/>
      <c r="C153" s="313" t="s">
        <v>925</v>
      </c>
      <c r="D153" s="268"/>
      <c r="E153" s="268"/>
      <c r="F153" s="314" t="s">
        <v>917</v>
      </c>
      <c r="G153" s="268"/>
      <c r="H153" s="313" t="s">
        <v>956</v>
      </c>
      <c r="I153" s="313" t="s">
        <v>927</v>
      </c>
      <c r="J153" s="313"/>
      <c r="K153" s="309"/>
    </row>
    <row r="154" spans="2:11" ht="15" customHeight="1">
      <c r="B154" s="288"/>
      <c r="C154" s="313" t="s">
        <v>936</v>
      </c>
      <c r="D154" s="268"/>
      <c r="E154" s="268"/>
      <c r="F154" s="314" t="s">
        <v>923</v>
      </c>
      <c r="G154" s="268"/>
      <c r="H154" s="313" t="s">
        <v>956</v>
      </c>
      <c r="I154" s="313" t="s">
        <v>919</v>
      </c>
      <c r="J154" s="313">
        <v>50</v>
      </c>
      <c r="K154" s="309"/>
    </row>
    <row r="155" spans="2:11" ht="15" customHeight="1">
      <c r="B155" s="288"/>
      <c r="C155" s="313" t="s">
        <v>944</v>
      </c>
      <c r="D155" s="268"/>
      <c r="E155" s="268"/>
      <c r="F155" s="314" t="s">
        <v>923</v>
      </c>
      <c r="G155" s="268"/>
      <c r="H155" s="313" t="s">
        <v>956</v>
      </c>
      <c r="I155" s="313" t="s">
        <v>919</v>
      </c>
      <c r="J155" s="313">
        <v>50</v>
      </c>
      <c r="K155" s="309"/>
    </row>
    <row r="156" spans="2:11" ht="15" customHeight="1">
      <c r="B156" s="288"/>
      <c r="C156" s="313" t="s">
        <v>942</v>
      </c>
      <c r="D156" s="268"/>
      <c r="E156" s="268"/>
      <c r="F156" s="314" t="s">
        <v>923</v>
      </c>
      <c r="G156" s="268"/>
      <c r="H156" s="313" t="s">
        <v>956</v>
      </c>
      <c r="I156" s="313" t="s">
        <v>919</v>
      </c>
      <c r="J156" s="313">
        <v>50</v>
      </c>
      <c r="K156" s="309"/>
    </row>
    <row r="157" spans="2:11" ht="15" customHeight="1">
      <c r="B157" s="288"/>
      <c r="C157" s="313" t="s">
        <v>100</v>
      </c>
      <c r="D157" s="268"/>
      <c r="E157" s="268"/>
      <c r="F157" s="314" t="s">
        <v>917</v>
      </c>
      <c r="G157" s="268"/>
      <c r="H157" s="313" t="s">
        <v>978</v>
      </c>
      <c r="I157" s="313" t="s">
        <v>919</v>
      </c>
      <c r="J157" s="313" t="s">
        <v>979</v>
      </c>
      <c r="K157" s="309"/>
    </row>
    <row r="158" spans="2:11" ht="15" customHeight="1">
      <c r="B158" s="288"/>
      <c r="C158" s="313" t="s">
        <v>980</v>
      </c>
      <c r="D158" s="268"/>
      <c r="E158" s="268"/>
      <c r="F158" s="314" t="s">
        <v>917</v>
      </c>
      <c r="G158" s="268"/>
      <c r="H158" s="313" t="s">
        <v>981</v>
      </c>
      <c r="I158" s="313" t="s">
        <v>951</v>
      </c>
      <c r="J158" s="313"/>
      <c r="K158" s="309"/>
    </row>
    <row r="159" spans="2:11" ht="15" customHeight="1">
      <c r="B159" s="315"/>
      <c r="C159" s="297"/>
      <c r="D159" s="297"/>
      <c r="E159" s="297"/>
      <c r="F159" s="297"/>
      <c r="G159" s="297"/>
      <c r="H159" s="297"/>
      <c r="I159" s="297"/>
      <c r="J159" s="297"/>
      <c r="K159" s="316"/>
    </row>
    <row r="160" spans="2:11" ht="18.75" customHeight="1">
      <c r="B160" s="264"/>
      <c r="C160" s="268"/>
      <c r="D160" s="268"/>
      <c r="E160" s="268"/>
      <c r="F160" s="287"/>
      <c r="G160" s="268"/>
      <c r="H160" s="268"/>
      <c r="I160" s="268"/>
      <c r="J160" s="268"/>
      <c r="K160" s="264"/>
    </row>
    <row r="161" spans="2:11" ht="18.75" customHeight="1">
      <c r="B161" s="274"/>
      <c r="C161" s="274"/>
      <c r="D161" s="274"/>
      <c r="E161" s="274"/>
      <c r="F161" s="274"/>
      <c r="G161" s="274"/>
      <c r="H161" s="274"/>
      <c r="I161" s="274"/>
      <c r="J161" s="274"/>
      <c r="K161" s="274"/>
    </row>
    <row r="162" spans="2:11" ht="7.5" customHeight="1">
      <c r="B162" s="256"/>
      <c r="C162" s="257"/>
      <c r="D162" s="257"/>
      <c r="E162" s="257"/>
      <c r="F162" s="257"/>
      <c r="G162" s="257"/>
      <c r="H162" s="257"/>
      <c r="I162" s="257"/>
      <c r="J162" s="257"/>
      <c r="K162" s="258"/>
    </row>
    <row r="163" spans="2:11" ht="45" customHeight="1">
      <c r="B163" s="259"/>
      <c r="C163" s="383" t="s">
        <v>982</v>
      </c>
      <c r="D163" s="383"/>
      <c r="E163" s="383"/>
      <c r="F163" s="383"/>
      <c r="G163" s="383"/>
      <c r="H163" s="383"/>
      <c r="I163" s="383"/>
      <c r="J163" s="383"/>
      <c r="K163" s="260"/>
    </row>
    <row r="164" spans="2:11" ht="17.25" customHeight="1">
      <c r="B164" s="259"/>
      <c r="C164" s="280" t="s">
        <v>911</v>
      </c>
      <c r="D164" s="280"/>
      <c r="E164" s="280"/>
      <c r="F164" s="280" t="s">
        <v>912</v>
      </c>
      <c r="G164" s="317"/>
      <c r="H164" s="318" t="s">
        <v>108</v>
      </c>
      <c r="I164" s="318" t="s">
        <v>56</v>
      </c>
      <c r="J164" s="280" t="s">
        <v>913</v>
      </c>
      <c r="K164" s="260"/>
    </row>
    <row r="165" spans="2:11" ht="17.25" customHeight="1">
      <c r="B165" s="261"/>
      <c r="C165" s="282" t="s">
        <v>914</v>
      </c>
      <c r="D165" s="282"/>
      <c r="E165" s="282"/>
      <c r="F165" s="283" t="s">
        <v>915</v>
      </c>
      <c r="G165" s="319"/>
      <c r="H165" s="320"/>
      <c r="I165" s="320"/>
      <c r="J165" s="282" t="s">
        <v>916</v>
      </c>
      <c r="K165" s="262"/>
    </row>
    <row r="166" spans="2:11" ht="5.25" customHeight="1">
      <c r="B166" s="288"/>
      <c r="C166" s="285"/>
      <c r="D166" s="285"/>
      <c r="E166" s="285"/>
      <c r="F166" s="285"/>
      <c r="G166" s="286"/>
      <c r="H166" s="285"/>
      <c r="I166" s="285"/>
      <c r="J166" s="285"/>
      <c r="K166" s="309"/>
    </row>
    <row r="167" spans="2:11" ht="15" customHeight="1">
      <c r="B167" s="288"/>
      <c r="C167" s="268" t="s">
        <v>920</v>
      </c>
      <c r="D167" s="268"/>
      <c r="E167" s="268"/>
      <c r="F167" s="287" t="s">
        <v>917</v>
      </c>
      <c r="G167" s="268"/>
      <c r="H167" s="268" t="s">
        <v>956</v>
      </c>
      <c r="I167" s="268" t="s">
        <v>919</v>
      </c>
      <c r="J167" s="268">
        <v>120</v>
      </c>
      <c r="K167" s="309"/>
    </row>
    <row r="168" spans="2:11" ht="15" customHeight="1">
      <c r="B168" s="288"/>
      <c r="C168" s="268" t="s">
        <v>965</v>
      </c>
      <c r="D168" s="268"/>
      <c r="E168" s="268"/>
      <c r="F168" s="287" t="s">
        <v>917</v>
      </c>
      <c r="G168" s="268"/>
      <c r="H168" s="268" t="s">
        <v>966</v>
      </c>
      <c r="I168" s="268" t="s">
        <v>919</v>
      </c>
      <c r="J168" s="268" t="s">
        <v>967</v>
      </c>
      <c r="K168" s="309"/>
    </row>
    <row r="169" spans="2:11" ht="15" customHeight="1">
      <c r="B169" s="288"/>
      <c r="C169" s="268" t="s">
        <v>866</v>
      </c>
      <c r="D169" s="268"/>
      <c r="E169" s="268"/>
      <c r="F169" s="287" t="s">
        <v>917</v>
      </c>
      <c r="G169" s="268"/>
      <c r="H169" s="268" t="s">
        <v>983</v>
      </c>
      <c r="I169" s="268" t="s">
        <v>919</v>
      </c>
      <c r="J169" s="268" t="s">
        <v>967</v>
      </c>
      <c r="K169" s="309"/>
    </row>
    <row r="170" spans="2:11" ht="15" customHeight="1">
      <c r="B170" s="288"/>
      <c r="C170" s="268" t="s">
        <v>922</v>
      </c>
      <c r="D170" s="268"/>
      <c r="E170" s="268"/>
      <c r="F170" s="287" t="s">
        <v>923</v>
      </c>
      <c r="G170" s="268"/>
      <c r="H170" s="268" t="s">
        <v>983</v>
      </c>
      <c r="I170" s="268" t="s">
        <v>919</v>
      </c>
      <c r="J170" s="268">
        <v>50</v>
      </c>
      <c r="K170" s="309"/>
    </row>
    <row r="171" spans="2:11" ht="15" customHeight="1">
      <c r="B171" s="288"/>
      <c r="C171" s="268" t="s">
        <v>925</v>
      </c>
      <c r="D171" s="268"/>
      <c r="E171" s="268"/>
      <c r="F171" s="287" t="s">
        <v>917</v>
      </c>
      <c r="G171" s="268"/>
      <c r="H171" s="268" t="s">
        <v>983</v>
      </c>
      <c r="I171" s="268" t="s">
        <v>927</v>
      </c>
      <c r="J171" s="268"/>
      <c r="K171" s="309"/>
    </row>
    <row r="172" spans="2:11" ht="15" customHeight="1">
      <c r="B172" s="288"/>
      <c r="C172" s="268" t="s">
        <v>936</v>
      </c>
      <c r="D172" s="268"/>
      <c r="E172" s="268"/>
      <c r="F172" s="287" t="s">
        <v>923</v>
      </c>
      <c r="G172" s="268"/>
      <c r="H172" s="268" t="s">
        <v>983</v>
      </c>
      <c r="I172" s="268" t="s">
        <v>919</v>
      </c>
      <c r="J172" s="268">
        <v>50</v>
      </c>
      <c r="K172" s="309"/>
    </row>
    <row r="173" spans="2:11" ht="15" customHeight="1">
      <c r="B173" s="288"/>
      <c r="C173" s="268" t="s">
        <v>944</v>
      </c>
      <c r="D173" s="268"/>
      <c r="E173" s="268"/>
      <c r="F173" s="287" t="s">
        <v>923</v>
      </c>
      <c r="G173" s="268"/>
      <c r="H173" s="268" t="s">
        <v>983</v>
      </c>
      <c r="I173" s="268" t="s">
        <v>919</v>
      </c>
      <c r="J173" s="268">
        <v>50</v>
      </c>
      <c r="K173" s="309"/>
    </row>
    <row r="174" spans="2:11" ht="15" customHeight="1">
      <c r="B174" s="288"/>
      <c r="C174" s="268" t="s">
        <v>942</v>
      </c>
      <c r="D174" s="268"/>
      <c r="E174" s="268"/>
      <c r="F174" s="287" t="s">
        <v>923</v>
      </c>
      <c r="G174" s="268"/>
      <c r="H174" s="268" t="s">
        <v>983</v>
      </c>
      <c r="I174" s="268" t="s">
        <v>919</v>
      </c>
      <c r="J174" s="268">
        <v>50</v>
      </c>
      <c r="K174" s="309"/>
    </row>
    <row r="175" spans="2:11" ht="15" customHeight="1">
      <c r="B175" s="288"/>
      <c r="C175" s="268" t="s">
        <v>107</v>
      </c>
      <c r="D175" s="268"/>
      <c r="E175" s="268"/>
      <c r="F175" s="287" t="s">
        <v>917</v>
      </c>
      <c r="G175" s="268"/>
      <c r="H175" s="268" t="s">
        <v>984</v>
      </c>
      <c r="I175" s="268" t="s">
        <v>985</v>
      </c>
      <c r="J175" s="268"/>
      <c r="K175" s="309"/>
    </row>
    <row r="176" spans="2:11" ht="15" customHeight="1">
      <c r="B176" s="288"/>
      <c r="C176" s="268" t="s">
        <v>56</v>
      </c>
      <c r="D176" s="268"/>
      <c r="E176" s="268"/>
      <c r="F176" s="287" t="s">
        <v>917</v>
      </c>
      <c r="G176" s="268"/>
      <c r="H176" s="268" t="s">
        <v>986</v>
      </c>
      <c r="I176" s="268" t="s">
        <v>987</v>
      </c>
      <c r="J176" s="268">
        <v>1</v>
      </c>
      <c r="K176" s="309"/>
    </row>
    <row r="177" spans="2:11" ht="15" customHeight="1">
      <c r="B177" s="288"/>
      <c r="C177" s="268" t="s">
        <v>52</v>
      </c>
      <c r="D177" s="268"/>
      <c r="E177" s="268"/>
      <c r="F177" s="287" t="s">
        <v>917</v>
      </c>
      <c r="G177" s="268"/>
      <c r="H177" s="268" t="s">
        <v>988</v>
      </c>
      <c r="I177" s="268" t="s">
        <v>919</v>
      </c>
      <c r="J177" s="268">
        <v>20</v>
      </c>
      <c r="K177" s="309"/>
    </row>
    <row r="178" spans="2:11" ht="15" customHeight="1">
      <c r="B178" s="288"/>
      <c r="C178" s="268" t="s">
        <v>108</v>
      </c>
      <c r="D178" s="268"/>
      <c r="E178" s="268"/>
      <c r="F178" s="287" t="s">
        <v>917</v>
      </c>
      <c r="G178" s="268"/>
      <c r="H178" s="268" t="s">
        <v>989</v>
      </c>
      <c r="I178" s="268" t="s">
        <v>919</v>
      </c>
      <c r="J178" s="268">
        <v>255</v>
      </c>
      <c r="K178" s="309"/>
    </row>
    <row r="179" spans="2:11" ht="15" customHeight="1">
      <c r="B179" s="288"/>
      <c r="C179" s="268" t="s">
        <v>109</v>
      </c>
      <c r="D179" s="268"/>
      <c r="E179" s="268"/>
      <c r="F179" s="287" t="s">
        <v>917</v>
      </c>
      <c r="G179" s="268"/>
      <c r="H179" s="268" t="s">
        <v>882</v>
      </c>
      <c r="I179" s="268" t="s">
        <v>919</v>
      </c>
      <c r="J179" s="268">
        <v>10</v>
      </c>
      <c r="K179" s="309"/>
    </row>
    <row r="180" spans="2:11" ht="15" customHeight="1">
      <c r="B180" s="288"/>
      <c r="C180" s="268" t="s">
        <v>110</v>
      </c>
      <c r="D180" s="268"/>
      <c r="E180" s="268"/>
      <c r="F180" s="287" t="s">
        <v>917</v>
      </c>
      <c r="G180" s="268"/>
      <c r="H180" s="268" t="s">
        <v>990</v>
      </c>
      <c r="I180" s="268" t="s">
        <v>951</v>
      </c>
      <c r="J180" s="268"/>
      <c r="K180" s="309"/>
    </row>
    <row r="181" spans="2:11" ht="15" customHeight="1">
      <c r="B181" s="288"/>
      <c r="C181" s="268" t="s">
        <v>991</v>
      </c>
      <c r="D181" s="268"/>
      <c r="E181" s="268"/>
      <c r="F181" s="287" t="s">
        <v>917</v>
      </c>
      <c r="G181" s="268"/>
      <c r="H181" s="268" t="s">
        <v>992</v>
      </c>
      <c r="I181" s="268" t="s">
        <v>951</v>
      </c>
      <c r="J181" s="268"/>
      <c r="K181" s="309"/>
    </row>
    <row r="182" spans="2:11" ht="15" customHeight="1">
      <c r="B182" s="288"/>
      <c r="C182" s="268" t="s">
        <v>980</v>
      </c>
      <c r="D182" s="268"/>
      <c r="E182" s="268"/>
      <c r="F182" s="287" t="s">
        <v>917</v>
      </c>
      <c r="G182" s="268"/>
      <c r="H182" s="268" t="s">
        <v>993</v>
      </c>
      <c r="I182" s="268" t="s">
        <v>951</v>
      </c>
      <c r="J182" s="268"/>
      <c r="K182" s="309"/>
    </row>
    <row r="183" spans="2:11" ht="15" customHeight="1">
      <c r="B183" s="288"/>
      <c r="C183" s="268" t="s">
        <v>112</v>
      </c>
      <c r="D183" s="268"/>
      <c r="E183" s="268"/>
      <c r="F183" s="287" t="s">
        <v>923</v>
      </c>
      <c r="G183" s="268"/>
      <c r="H183" s="268" t="s">
        <v>994</v>
      </c>
      <c r="I183" s="268" t="s">
        <v>919</v>
      </c>
      <c r="J183" s="268">
        <v>50</v>
      </c>
      <c r="K183" s="309"/>
    </row>
    <row r="184" spans="2:11" ht="15" customHeight="1">
      <c r="B184" s="288"/>
      <c r="C184" s="268" t="s">
        <v>995</v>
      </c>
      <c r="D184" s="268"/>
      <c r="E184" s="268"/>
      <c r="F184" s="287" t="s">
        <v>923</v>
      </c>
      <c r="G184" s="268"/>
      <c r="H184" s="268" t="s">
        <v>996</v>
      </c>
      <c r="I184" s="268" t="s">
        <v>997</v>
      </c>
      <c r="J184" s="268"/>
      <c r="K184" s="309"/>
    </row>
    <row r="185" spans="2:11" ht="15" customHeight="1">
      <c r="B185" s="288"/>
      <c r="C185" s="268" t="s">
        <v>998</v>
      </c>
      <c r="D185" s="268"/>
      <c r="E185" s="268"/>
      <c r="F185" s="287" t="s">
        <v>923</v>
      </c>
      <c r="G185" s="268"/>
      <c r="H185" s="268" t="s">
        <v>999</v>
      </c>
      <c r="I185" s="268" t="s">
        <v>997</v>
      </c>
      <c r="J185" s="268"/>
      <c r="K185" s="309"/>
    </row>
    <row r="186" spans="2:11" ht="15" customHeight="1">
      <c r="B186" s="288"/>
      <c r="C186" s="268" t="s">
        <v>1000</v>
      </c>
      <c r="D186" s="268"/>
      <c r="E186" s="268"/>
      <c r="F186" s="287" t="s">
        <v>923</v>
      </c>
      <c r="G186" s="268"/>
      <c r="H186" s="268" t="s">
        <v>1001</v>
      </c>
      <c r="I186" s="268" t="s">
        <v>997</v>
      </c>
      <c r="J186" s="268"/>
      <c r="K186" s="309"/>
    </row>
    <row r="187" spans="2:11" ht="15" customHeight="1">
      <c r="B187" s="288"/>
      <c r="C187" s="321" t="s">
        <v>1002</v>
      </c>
      <c r="D187" s="268"/>
      <c r="E187" s="268"/>
      <c r="F187" s="287" t="s">
        <v>923</v>
      </c>
      <c r="G187" s="268"/>
      <c r="H187" s="268" t="s">
        <v>1003</v>
      </c>
      <c r="I187" s="268" t="s">
        <v>1004</v>
      </c>
      <c r="J187" s="322" t="s">
        <v>1005</v>
      </c>
      <c r="K187" s="309"/>
    </row>
    <row r="188" spans="2:11" ht="15" customHeight="1">
      <c r="B188" s="288"/>
      <c r="C188" s="273" t="s">
        <v>41</v>
      </c>
      <c r="D188" s="268"/>
      <c r="E188" s="268"/>
      <c r="F188" s="287" t="s">
        <v>917</v>
      </c>
      <c r="G188" s="268"/>
      <c r="H188" s="264" t="s">
        <v>1006</v>
      </c>
      <c r="I188" s="268" t="s">
        <v>1007</v>
      </c>
      <c r="J188" s="268"/>
      <c r="K188" s="309"/>
    </row>
    <row r="189" spans="2:11" ht="15" customHeight="1">
      <c r="B189" s="288"/>
      <c r="C189" s="273" t="s">
        <v>1008</v>
      </c>
      <c r="D189" s="268"/>
      <c r="E189" s="268"/>
      <c r="F189" s="287" t="s">
        <v>917</v>
      </c>
      <c r="G189" s="268"/>
      <c r="H189" s="268" t="s">
        <v>1009</v>
      </c>
      <c r="I189" s="268" t="s">
        <v>951</v>
      </c>
      <c r="J189" s="268"/>
      <c r="K189" s="309"/>
    </row>
    <row r="190" spans="2:11" ht="15" customHeight="1">
      <c r="B190" s="288"/>
      <c r="C190" s="273" t="s">
        <v>1010</v>
      </c>
      <c r="D190" s="268"/>
      <c r="E190" s="268"/>
      <c r="F190" s="287" t="s">
        <v>917</v>
      </c>
      <c r="G190" s="268"/>
      <c r="H190" s="268" t="s">
        <v>1011</v>
      </c>
      <c r="I190" s="268" t="s">
        <v>951</v>
      </c>
      <c r="J190" s="268"/>
      <c r="K190" s="309"/>
    </row>
    <row r="191" spans="2:11" ht="15" customHeight="1">
      <c r="B191" s="288"/>
      <c r="C191" s="273" t="s">
        <v>1012</v>
      </c>
      <c r="D191" s="268"/>
      <c r="E191" s="268"/>
      <c r="F191" s="287" t="s">
        <v>923</v>
      </c>
      <c r="G191" s="268"/>
      <c r="H191" s="268" t="s">
        <v>1013</v>
      </c>
      <c r="I191" s="268" t="s">
        <v>951</v>
      </c>
      <c r="J191" s="268"/>
      <c r="K191" s="309"/>
    </row>
    <row r="192" spans="2:11" ht="15" customHeight="1">
      <c r="B192" s="315"/>
      <c r="C192" s="323"/>
      <c r="D192" s="297"/>
      <c r="E192" s="297"/>
      <c r="F192" s="297"/>
      <c r="G192" s="297"/>
      <c r="H192" s="297"/>
      <c r="I192" s="297"/>
      <c r="J192" s="297"/>
      <c r="K192" s="316"/>
    </row>
    <row r="193" spans="2:11" ht="18.75" customHeight="1">
      <c r="B193" s="264"/>
      <c r="C193" s="268"/>
      <c r="D193" s="268"/>
      <c r="E193" s="268"/>
      <c r="F193" s="287"/>
      <c r="G193" s="268"/>
      <c r="H193" s="268"/>
      <c r="I193" s="268"/>
      <c r="J193" s="268"/>
      <c r="K193" s="264"/>
    </row>
    <row r="194" spans="2:11" ht="18.75" customHeight="1">
      <c r="B194" s="264"/>
      <c r="C194" s="268"/>
      <c r="D194" s="268"/>
      <c r="E194" s="268"/>
      <c r="F194" s="287"/>
      <c r="G194" s="268"/>
      <c r="H194" s="268"/>
      <c r="I194" s="268"/>
      <c r="J194" s="268"/>
      <c r="K194" s="264"/>
    </row>
    <row r="195" spans="2:11" ht="18.75" customHeight="1">
      <c r="B195" s="274"/>
      <c r="C195" s="274"/>
      <c r="D195" s="274"/>
      <c r="E195" s="274"/>
      <c r="F195" s="274"/>
      <c r="G195" s="274"/>
      <c r="H195" s="274"/>
      <c r="I195" s="274"/>
      <c r="J195" s="274"/>
      <c r="K195" s="274"/>
    </row>
    <row r="196" spans="2:11">
      <c r="B196" s="256"/>
      <c r="C196" s="257"/>
      <c r="D196" s="257"/>
      <c r="E196" s="257"/>
      <c r="F196" s="257"/>
      <c r="G196" s="257"/>
      <c r="H196" s="257"/>
      <c r="I196" s="257"/>
      <c r="J196" s="257"/>
      <c r="K196" s="258"/>
    </row>
    <row r="197" spans="2:11" ht="21">
      <c r="B197" s="259"/>
      <c r="C197" s="383" t="s">
        <v>1014</v>
      </c>
      <c r="D197" s="383"/>
      <c r="E197" s="383"/>
      <c r="F197" s="383"/>
      <c r="G197" s="383"/>
      <c r="H197" s="383"/>
      <c r="I197" s="383"/>
      <c r="J197" s="383"/>
      <c r="K197" s="260"/>
    </row>
    <row r="198" spans="2:11" ht="25.5" customHeight="1">
      <c r="B198" s="259"/>
      <c r="C198" s="324" t="s">
        <v>1015</v>
      </c>
      <c r="D198" s="324"/>
      <c r="E198" s="324"/>
      <c r="F198" s="324" t="s">
        <v>1016</v>
      </c>
      <c r="G198" s="325"/>
      <c r="H198" s="382" t="s">
        <v>1017</v>
      </c>
      <c r="I198" s="382"/>
      <c r="J198" s="382"/>
      <c r="K198" s="260"/>
    </row>
    <row r="199" spans="2:11" ht="5.25" customHeight="1">
      <c r="B199" s="288"/>
      <c r="C199" s="285"/>
      <c r="D199" s="285"/>
      <c r="E199" s="285"/>
      <c r="F199" s="285"/>
      <c r="G199" s="268"/>
      <c r="H199" s="285"/>
      <c r="I199" s="285"/>
      <c r="J199" s="285"/>
      <c r="K199" s="309"/>
    </row>
    <row r="200" spans="2:11" ht="15" customHeight="1">
      <c r="B200" s="288"/>
      <c r="C200" s="268" t="s">
        <v>1007</v>
      </c>
      <c r="D200" s="268"/>
      <c r="E200" s="268"/>
      <c r="F200" s="287" t="s">
        <v>42</v>
      </c>
      <c r="G200" s="268"/>
      <c r="H200" s="380" t="s">
        <v>1018</v>
      </c>
      <c r="I200" s="380"/>
      <c r="J200" s="380"/>
      <c r="K200" s="309"/>
    </row>
    <row r="201" spans="2:11" ht="15" customHeight="1">
      <c r="B201" s="288"/>
      <c r="C201" s="294"/>
      <c r="D201" s="268"/>
      <c r="E201" s="268"/>
      <c r="F201" s="287" t="s">
        <v>43</v>
      </c>
      <c r="G201" s="268"/>
      <c r="H201" s="380" t="s">
        <v>1019</v>
      </c>
      <c r="I201" s="380"/>
      <c r="J201" s="380"/>
      <c r="K201" s="309"/>
    </row>
    <row r="202" spans="2:11" ht="15" customHeight="1">
      <c r="B202" s="288"/>
      <c r="C202" s="294"/>
      <c r="D202" s="268"/>
      <c r="E202" s="268"/>
      <c r="F202" s="287" t="s">
        <v>46</v>
      </c>
      <c r="G202" s="268"/>
      <c r="H202" s="380" t="s">
        <v>1020</v>
      </c>
      <c r="I202" s="380"/>
      <c r="J202" s="380"/>
      <c r="K202" s="309"/>
    </row>
    <row r="203" spans="2:11" ht="15" customHeight="1">
      <c r="B203" s="288"/>
      <c r="C203" s="268"/>
      <c r="D203" s="268"/>
      <c r="E203" s="268"/>
      <c r="F203" s="287" t="s">
        <v>44</v>
      </c>
      <c r="G203" s="268"/>
      <c r="H203" s="380" t="s">
        <v>1021</v>
      </c>
      <c r="I203" s="380"/>
      <c r="J203" s="380"/>
      <c r="K203" s="309"/>
    </row>
    <row r="204" spans="2:11" ht="15" customHeight="1">
      <c r="B204" s="288"/>
      <c r="C204" s="268"/>
      <c r="D204" s="268"/>
      <c r="E204" s="268"/>
      <c r="F204" s="287" t="s">
        <v>45</v>
      </c>
      <c r="G204" s="268"/>
      <c r="H204" s="380" t="s">
        <v>1022</v>
      </c>
      <c r="I204" s="380"/>
      <c r="J204" s="380"/>
      <c r="K204" s="309"/>
    </row>
    <row r="205" spans="2:11" ht="15" customHeight="1">
      <c r="B205" s="288"/>
      <c r="C205" s="268"/>
      <c r="D205" s="268"/>
      <c r="E205" s="268"/>
      <c r="F205" s="287"/>
      <c r="G205" s="268"/>
      <c r="H205" s="268"/>
      <c r="I205" s="268"/>
      <c r="J205" s="268"/>
      <c r="K205" s="309"/>
    </row>
    <row r="206" spans="2:11" ht="15" customHeight="1">
      <c r="B206" s="288"/>
      <c r="C206" s="268" t="s">
        <v>963</v>
      </c>
      <c r="D206" s="268"/>
      <c r="E206" s="268"/>
      <c r="F206" s="287" t="s">
        <v>78</v>
      </c>
      <c r="G206" s="268"/>
      <c r="H206" s="380" t="s">
        <v>1023</v>
      </c>
      <c r="I206" s="380"/>
      <c r="J206" s="380"/>
      <c r="K206" s="309"/>
    </row>
    <row r="207" spans="2:11" ht="15" customHeight="1">
      <c r="B207" s="288"/>
      <c r="C207" s="294"/>
      <c r="D207" s="268"/>
      <c r="E207" s="268"/>
      <c r="F207" s="287" t="s">
        <v>860</v>
      </c>
      <c r="G207" s="268"/>
      <c r="H207" s="380" t="s">
        <v>861</v>
      </c>
      <c r="I207" s="380"/>
      <c r="J207" s="380"/>
      <c r="K207" s="309"/>
    </row>
    <row r="208" spans="2:11" ht="15" customHeight="1">
      <c r="B208" s="288"/>
      <c r="C208" s="268"/>
      <c r="D208" s="268"/>
      <c r="E208" s="268"/>
      <c r="F208" s="287" t="s">
        <v>858</v>
      </c>
      <c r="G208" s="268"/>
      <c r="H208" s="380" t="s">
        <v>1024</v>
      </c>
      <c r="I208" s="380"/>
      <c r="J208" s="380"/>
      <c r="K208" s="309"/>
    </row>
    <row r="209" spans="2:11" ht="15" customHeight="1">
      <c r="B209" s="326"/>
      <c r="C209" s="294"/>
      <c r="D209" s="294"/>
      <c r="E209" s="294"/>
      <c r="F209" s="287" t="s">
        <v>862</v>
      </c>
      <c r="G209" s="273"/>
      <c r="H209" s="381" t="s">
        <v>863</v>
      </c>
      <c r="I209" s="381"/>
      <c r="J209" s="381"/>
      <c r="K209" s="327"/>
    </row>
    <row r="210" spans="2:11" ht="15" customHeight="1">
      <c r="B210" s="326"/>
      <c r="C210" s="294"/>
      <c r="D210" s="294"/>
      <c r="E210" s="294"/>
      <c r="F210" s="287" t="s">
        <v>864</v>
      </c>
      <c r="G210" s="273"/>
      <c r="H210" s="381" t="s">
        <v>1025</v>
      </c>
      <c r="I210" s="381"/>
      <c r="J210" s="381"/>
      <c r="K210" s="327"/>
    </row>
    <row r="211" spans="2:11" ht="15" customHeight="1">
      <c r="B211" s="326"/>
      <c r="C211" s="294"/>
      <c r="D211" s="294"/>
      <c r="E211" s="294"/>
      <c r="F211" s="328"/>
      <c r="G211" s="273"/>
      <c r="H211" s="329"/>
      <c r="I211" s="329"/>
      <c r="J211" s="329"/>
      <c r="K211" s="327"/>
    </row>
    <row r="212" spans="2:11" ht="15" customHeight="1">
      <c r="B212" s="326"/>
      <c r="C212" s="268" t="s">
        <v>987</v>
      </c>
      <c r="D212" s="294"/>
      <c r="E212" s="294"/>
      <c r="F212" s="287">
        <v>1</v>
      </c>
      <c r="G212" s="273"/>
      <c r="H212" s="381" t="s">
        <v>1026</v>
      </c>
      <c r="I212" s="381"/>
      <c r="J212" s="381"/>
      <c r="K212" s="327"/>
    </row>
    <row r="213" spans="2:11" ht="15" customHeight="1">
      <c r="B213" s="326"/>
      <c r="C213" s="294"/>
      <c r="D213" s="294"/>
      <c r="E213" s="294"/>
      <c r="F213" s="287">
        <v>2</v>
      </c>
      <c r="G213" s="273"/>
      <c r="H213" s="381" t="s">
        <v>1027</v>
      </c>
      <c r="I213" s="381"/>
      <c r="J213" s="381"/>
      <c r="K213" s="327"/>
    </row>
    <row r="214" spans="2:11" ht="15" customHeight="1">
      <c r="B214" s="326"/>
      <c r="C214" s="294"/>
      <c r="D214" s="294"/>
      <c r="E214" s="294"/>
      <c r="F214" s="287">
        <v>3</v>
      </c>
      <c r="G214" s="273"/>
      <c r="H214" s="381" t="s">
        <v>1028</v>
      </c>
      <c r="I214" s="381"/>
      <c r="J214" s="381"/>
      <c r="K214" s="327"/>
    </row>
    <row r="215" spans="2:11" ht="15" customHeight="1">
      <c r="B215" s="326"/>
      <c r="C215" s="294"/>
      <c r="D215" s="294"/>
      <c r="E215" s="294"/>
      <c r="F215" s="287">
        <v>4</v>
      </c>
      <c r="G215" s="273"/>
      <c r="H215" s="381" t="s">
        <v>1029</v>
      </c>
      <c r="I215" s="381"/>
      <c r="J215" s="381"/>
      <c r="K215" s="327"/>
    </row>
    <row r="216" spans="2:11" ht="12.75" customHeight="1">
      <c r="B216" s="330"/>
      <c r="C216" s="331"/>
      <c r="D216" s="331"/>
      <c r="E216" s="331"/>
      <c r="F216" s="331"/>
      <c r="G216" s="331"/>
      <c r="H216" s="331"/>
      <c r="I216" s="331"/>
      <c r="J216" s="331"/>
      <c r="K216" s="332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11</vt:i4>
      </vt:variant>
    </vt:vector>
  </HeadingPairs>
  <TitlesOfParts>
    <vt:vector size="17" baseType="lpstr">
      <vt:lpstr>Rekapitulace stavby</vt:lpstr>
      <vt:lpstr>000 - vedlejší rozpočtové...</vt:lpstr>
      <vt:lpstr>001 - SO 101 PARKOVIŠTĚ A...</vt:lpstr>
      <vt:lpstr>002 - SO 301 DEŠŤOVÁ KANA...</vt:lpstr>
      <vt:lpstr>003 - SO 401 VEŘEJNÉ OSVĚ...</vt:lpstr>
      <vt:lpstr>Pokyny pro vyplnění</vt:lpstr>
      <vt:lpstr>'000 - vedlejší rozpočtové...'!Názvy_tisku</vt:lpstr>
      <vt:lpstr>'001 - SO 101 PARKOVIŠTĚ A...'!Názvy_tisku</vt:lpstr>
      <vt:lpstr>'002 - SO 301 DEŠŤOVÁ KANA...'!Názvy_tisku</vt:lpstr>
      <vt:lpstr>'003 - SO 401 VEŘEJNÉ OSVĚ...'!Názvy_tisku</vt:lpstr>
      <vt:lpstr>'Rekapitulace stavby'!Názvy_tisku</vt:lpstr>
      <vt:lpstr>'000 - vedlejší rozpočtové...'!Oblast_tisku</vt:lpstr>
      <vt:lpstr>'001 - SO 101 PARKOVIŠTĚ A...'!Oblast_tisku</vt:lpstr>
      <vt:lpstr>'002 - SO 301 DEŠŤOVÁ KANA...'!Oblast_tisku</vt:lpstr>
      <vt:lpstr>'003 - SO 401 VEŘEJNÉ OSVĚ...'!Oblast_tisku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</dc:creator>
  <cp:lastModifiedBy>w032prch</cp:lastModifiedBy>
  <dcterms:created xsi:type="dcterms:W3CDTF">2018-05-31T07:26:51Z</dcterms:created>
  <dcterms:modified xsi:type="dcterms:W3CDTF">2018-06-04T11:54:33Z</dcterms:modified>
</cp:coreProperties>
</file>